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4" l="1"/>
  <c r="D29" i="4"/>
  <c r="E29" i="4" s="1"/>
  <c r="O29" i="4" s="1"/>
  <c r="N28" i="4"/>
  <c r="D28" i="4"/>
  <c r="E28" i="4" s="1"/>
  <c r="O28" i="4" s="1"/>
  <c r="N27" i="4"/>
  <c r="D27" i="4"/>
  <c r="E27" i="4" s="1"/>
  <c r="O27" i="4" s="1"/>
  <c r="N26" i="4"/>
  <c r="D26" i="4"/>
  <c r="E26" i="4" s="1"/>
  <c r="O26" i="4" s="1"/>
  <c r="N25" i="4"/>
  <c r="D25" i="4"/>
  <c r="E25" i="4" s="1"/>
  <c r="O25" i="4" s="1"/>
  <c r="N24" i="4"/>
  <c r="D24" i="4"/>
  <c r="E24" i="4" s="1"/>
  <c r="O24" i="4" s="1"/>
  <c r="N23" i="4"/>
  <c r="D23" i="4"/>
  <c r="E23" i="4" s="1"/>
  <c r="O23" i="4" s="1"/>
  <c r="N22" i="4"/>
  <c r="D22" i="4"/>
  <c r="E22" i="4" s="1"/>
  <c r="O22" i="4" s="1"/>
  <c r="N21" i="4"/>
  <c r="D21" i="4"/>
  <c r="E21" i="4" s="1"/>
  <c r="O21" i="4" s="1"/>
  <c r="N20" i="4"/>
  <c r="D20" i="4"/>
  <c r="E20" i="4" s="1"/>
  <c r="O20" i="4" s="1"/>
  <c r="N19" i="4"/>
  <c r="D19" i="4"/>
  <c r="E19" i="4" s="1"/>
  <c r="O19" i="4" s="1"/>
  <c r="N18" i="4"/>
  <c r="D18" i="4"/>
  <c r="E18" i="4" s="1"/>
  <c r="O18" i="4" s="1"/>
  <c r="N17" i="4"/>
  <c r="D17" i="4"/>
  <c r="E17" i="4" s="1"/>
  <c r="O17" i="4" s="1"/>
  <c r="N16" i="4"/>
  <c r="D16" i="4"/>
  <c r="E16" i="4" s="1"/>
  <c r="O16" i="4" s="1"/>
  <c r="N15" i="4"/>
  <c r="D15" i="4"/>
  <c r="E15" i="4" s="1"/>
  <c r="O15" i="4" s="1"/>
  <c r="N14" i="4"/>
  <c r="D14" i="4"/>
  <c r="E14" i="4" s="1"/>
  <c r="O14" i="4" s="1"/>
  <c r="N13" i="4"/>
  <c r="D13" i="4"/>
  <c r="E13" i="4" s="1"/>
  <c r="O13" i="4" s="1"/>
  <c r="N12" i="4"/>
  <c r="D12" i="4"/>
  <c r="E12" i="4" s="1"/>
  <c r="O12" i="4" s="1"/>
  <c r="N11" i="4"/>
  <c r="D11" i="4"/>
  <c r="E11" i="4" s="1"/>
  <c r="O11" i="4" s="1"/>
  <c r="N10" i="4"/>
  <c r="D10" i="4"/>
  <c r="E10" i="4" s="1"/>
  <c r="O10" i="4" s="1"/>
  <c r="N9" i="4"/>
  <c r="D9" i="4"/>
  <c r="E9" i="4" s="1"/>
  <c r="O9" i="4" s="1"/>
  <c r="N8" i="4"/>
  <c r="D8" i="4"/>
  <c r="E8" i="4" s="1"/>
  <c r="O8" i="4" s="1"/>
  <c r="N7" i="4"/>
  <c r="D7" i="4"/>
  <c r="E7" i="4" s="1"/>
  <c r="O7" i="4" s="1"/>
  <c r="H6" i="4"/>
  <c r="F6" i="4"/>
  <c r="N6" i="4" s="1"/>
  <c r="D6" i="4"/>
  <c r="E6" i="4" s="1"/>
  <c r="G30" i="3"/>
  <c r="M30" i="3" s="1"/>
  <c r="D30" i="3"/>
  <c r="F30" i="3" s="1"/>
  <c r="H30" i="3" s="1"/>
  <c r="J30" i="3" s="1"/>
  <c r="B30" i="3"/>
  <c r="F29" i="3"/>
  <c r="H29" i="3" s="1"/>
  <c r="J29" i="3" s="1"/>
  <c r="D29" i="3"/>
  <c r="B29" i="3"/>
  <c r="G29" i="3" s="1"/>
  <c r="M29" i="3" s="1"/>
  <c r="G28" i="3"/>
  <c r="M28" i="3" s="1"/>
  <c r="D28" i="3"/>
  <c r="F28" i="3" s="1"/>
  <c r="H28" i="3" s="1"/>
  <c r="J28" i="3" s="1"/>
  <c r="B28" i="3"/>
  <c r="F27" i="3"/>
  <c r="D27" i="3"/>
  <c r="B27" i="3"/>
  <c r="G27" i="3" s="1"/>
  <c r="G26" i="3"/>
  <c r="M26" i="3" s="1"/>
  <c r="D26" i="3"/>
  <c r="F26" i="3" s="1"/>
  <c r="H26" i="3" s="1"/>
  <c r="J26" i="3" s="1"/>
  <c r="B26" i="3"/>
  <c r="F25" i="3"/>
  <c r="H25" i="3" s="1"/>
  <c r="J25" i="3" s="1"/>
  <c r="D25" i="3"/>
  <c r="B25" i="3"/>
  <c r="G25" i="3" s="1"/>
  <c r="M25" i="3" s="1"/>
  <c r="G24" i="3"/>
  <c r="M24" i="3" s="1"/>
  <c r="D24" i="3"/>
  <c r="F24" i="3" s="1"/>
  <c r="H24" i="3" s="1"/>
  <c r="J24" i="3" s="1"/>
  <c r="B24" i="3"/>
  <c r="F23" i="3"/>
  <c r="D23" i="3"/>
  <c r="B23" i="3"/>
  <c r="G23" i="3" s="1"/>
  <c r="G22" i="3"/>
  <c r="M22" i="3" s="1"/>
  <c r="D22" i="3"/>
  <c r="F22" i="3" s="1"/>
  <c r="H22" i="3" s="1"/>
  <c r="J22" i="3" s="1"/>
  <c r="B22" i="3"/>
  <c r="F21" i="3"/>
  <c r="H21" i="3" s="1"/>
  <c r="J21" i="3" s="1"/>
  <c r="D21" i="3"/>
  <c r="B21" i="3"/>
  <c r="G21" i="3" s="1"/>
  <c r="M21" i="3" s="1"/>
  <c r="G20" i="3"/>
  <c r="M20" i="3" s="1"/>
  <c r="D20" i="3"/>
  <c r="F20" i="3" s="1"/>
  <c r="H20" i="3" s="1"/>
  <c r="J20" i="3" s="1"/>
  <c r="B20" i="3"/>
  <c r="F19" i="3"/>
  <c r="D19" i="3"/>
  <c r="B19" i="3"/>
  <c r="G19" i="3" s="1"/>
  <c r="G18" i="3"/>
  <c r="M18" i="3" s="1"/>
  <c r="D18" i="3"/>
  <c r="F18" i="3" s="1"/>
  <c r="H18" i="3" s="1"/>
  <c r="J18" i="3" s="1"/>
  <c r="B18" i="3"/>
  <c r="F17" i="3"/>
  <c r="H17" i="3" s="1"/>
  <c r="J17" i="3" s="1"/>
  <c r="D17" i="3"/>
  <c r="B17" i="3"/>
  <c r="G17" i="3" s="1"/>
  <c r="M17" i="3" s="1"/>
  <c r="G16" i="3"/>
  <c r="M16" i="3" s="1"/>
  <c r="D16" i="3"/>
  <c r="F16" i="3" s="1"/>
  <c r="H16" i="3" s="1"/>
  <c r="J16" i="3" s="1"/>
  <c r="B16" i="3"/>
  <c r="F15" i="3"/>
  <c r="D15" i="3"/>
  <c r="B15" i="3"/>
  <c r="G15" i="3" s="1"/>
  <c r="G14" i="3"/>
  <c r="M14" i="3" s="1"/>
  <c r="D14" i="3"/>
  <c r="F14" i="3" s="1"/>
  <c r="H14" i="3" s="1"/>
  <c r="J14" i="3" s="1"/>
  <c r="B14" i="3"/>
  <c r="F13" i="3"/>
  <c r="H13" i="3" s="1"/>
  <c r="J13" i="3" s="1"/>
  <c r="D13" i="3"/>
  <c r="B13" i="3"/>
  <c r="G13" i="3" s="1"/>
  <c r="M13" i="3" s="1"/>
  <c r="G12" i="3"/>
  <c r="M12" i="3" s="1"/>
  <c r="D12" i="3"/>
  <c r="F12" i="3" s="1"/>
  <c r="H12" i="3" s="1"/>
  <c r="J12" i="3" s="1"/>
  <c r="B12" i="3"/>
  <c r="F11" i="3"/>
  <c r="D11" i="3"/>
  <c r="B11" i="3"/>
  <c r="G11" i="3" s="1"/>
  <c r="G10" i="3"/>
  <c r="M10" i="3" s="1"/>
  <c r="D10" i="3"/>
  <c r="F10" i="3" s="1"/>
  <c r="H10" i="3" s="1"/>
  <c r="J10" i="3" s="1"/>
  <c r="B10" i="3"/>
  <c r="F9" i="3"/>
  <c r="H9" i="3" s="1"/>
  <c r="J9" i="3" s="1"/>
  <c r="D9" i="3"/>
  <c r="B9" i="3"/>
  <c r="G9" i="3" s="1"/>
  <c r="M9" i="3" s="1"/>
  <c r="G8" i="3"/>
  <c r="M8" i="3" s="1"/>
  <c r="D8" i="3"/>
  <c r="F8" i="3" s="1"/>
  <c r="H8" i="3" s="1"/>
  <c r="J8" i="3" s="1"/>
  <c r="B8" i="3"/>
  <c r="F7" i="3"/>
  <c r="D7" i="3"/>
  <c r="B7" i="3"/>
  <c r="G7" i="3" s="1"/>
  <c r="F631" i="2"/>
  <c r="O132" i="2"/>
  <c r="M132" i="2"/>
  <c r="H132" i="2"/>
  <c r="J122" i="2"/>
  <c r="J124" i="2" s="1"/>
  <c r="G122" i="2"/>
  <c r="G124" i="2" s="1"/>
  <c r="J25" i="2" s="1"/>
  <c r="J120" i="2"/>
  <c r="G120" i="2"/>
  <c r="J112" i="2"/>
  <c r="G107" i="2"/>
  <c r="C107" i="2"/>
  <c r="J105" i="2"/>
  <c r="G104" i="2"/>
  <c r="C104" i="2"/>
  <c r="G103" i="2"/>
  <c r="G105" i="2" s="1"/>
  <c r="C103" i="2"/>
  <c r="G102" i="2"/>
  <c r="C102" i="2"/>
  <c r="C101" i="2"/>
  <c r="C100" i="2"/>
  <c r="J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G96" i="2" s="1"/>
  <c r="C85" i="2"/>
  <c r="G84" i="2"/>
  <c r="C84" i="2"/>
  <c r="J81" i="2"/>
  <c r="G81" i="2"/>
  <c r="G79" i="2"/>
  <c r="J76" i="2"/>
  <c r="G76" i="2"/>
  <c r="G74" i="2"/>
  <c r="J70" i="2"/>
  <c r="G70" i="2"/>
  <c r="G77" i="2" s="1"/>
  <c r="G69" i="2"/>
  <c r="J65" i="2"/>
  <c r="G65" i="2"/>
  <c r="L61" i="2"/>
  <c r="J58" i="2"/>
  <c r="G56" i="2"/>
  <c r="G58" i="2" s="1"/>
  <c r="G55" i="2"/>
  <c r="T54" i="2"/>
  <c r="S54" i="2"/>
  <c r="T53" i="2"/>
  <c r="J51" i="2"/>
  <c r="H47" i="2"/>
  <c r="J47" i="2" s="1"/>
  <c r="J46" i="2"/>
  <c r="H46" i="2"/>
  <c r="J45" i="2"/>
  <c r="J44" i="2"/>
  <c r="J43" i="2"/>
  <c r="J42" i="2"/>
  <c r="J41" i="2"/>
  <c r="J40" i="2"/>
  <c r="O29" i="2"/>
  <c r="S25" i="2"/>
  <c r="J24" i="2"/>
  <c r="J23" i="2"/>
  <c r="J17" i="2"/>
  <c r="J16" i="2"/>
  <c r="J15" i="2"/>
  <c r="J14" i="2"/>
  <c r="J13" i="2"/>
  <c r="J18" i="2" s="1"/>
  <c r="J11" i="2"/>
  <c r="G230" i="1"/>
  <c r="G166" i="1"/>
  <c r="F144" i="1"/>
  <c r="J143" i="1"/>
  <c r="I143" i="1"/>
  <c r="F143" i="1"/>
  <c r="J142" i="1"/>
  <c r="I142" i="1"/>
  <c r="F142" i="1"/>
  <c r="J141" i="1"/>
  <c r="I141" i="1"/>
  <c r="F141" i="1"/>
  <c r="J140" i="1"/>
  <c r="I140" i="1"/>
  <c r="F140" i="1"/>
  <c r="J139" i="1"/>
  <c r="I139" i="1"/>
  <c r="F139" i="1"/>
  <c r="J138" i="1"/>
  <c r="I138" i="1"/>
  <c r="F138" i="1"/>
  <c r="J137" i="1"/>
  <c r="I137" i="1"/>
  <c r="F137" i="1"/>
  <c r="J136" i="1"/>
  <c r="I136" i="1"/>
  <c r="F136" i="1"/>
  <c r="J135" i="1"/>
  <c r="I135" i="1"/>
  <c r="F135" i="1"/>
  <c r="J134" i="1"/>
  <c r="I134" i="1"/>
  <c r="F134" i="1"/>
  <c r="J133" i="1"/>
  <c r="I133" i="1"/>
  <c r="F133" i="1"/>
  <c r="J132" i="1"/>
  <c r="I132" i="1"/>
  <c r="F132" i="1"/>
  <c r="J131" i="1"/>
  <c r="I131" i="1"/>
  <c r="F131" i="1"/>
  <c r="J130" i="1"/>
  <c r="I130" i="1"/>
  <c r="F130" i="1"/>
  <c r="J129" i="1"/>
  <c r="I129" i="1"/>
  <c r="F129" i="1"/>
  <c r="J128" i="1"/>
  <c r="I128" i="1"/>
  <c r="F128" i="1"/>
  <c r="J127" i="1"/>
  <c r="I127" i="1"/>
  <c r="F127" i="1"/>
  <c r="J126" i="1"/>
  <c r="I126" i="1"/>
  <c r="F126" i="1"/>
  <c r="J125" i="1"/>
  <c r="I125" i="1"/>
  <c r="F125" i="1"/>
  <c r="J124" i="1"/>
  <c r="I124" i="1"/>
  <c r="F124" i="1"/>
  <c r="J123" i="1"/>
  <c r="I123" i="1"/>
  <c r="F123" i="1"/>
  <c r="J122" i="1"/>
  <c r="I122" i="1"/>
  <c r="F122" i="1"/>
  <c r="J121" i="1"/>
  <c r="I121" i="1"/>
  <c r="F121" i="1"/>
  <c r="J120" i="1"/>
  <c r="I120" i="1"/>
  <c r="F120" i="1"/>
  <c r="J119" i="1"/>
  <c r="I119" i="1"/>
  <c r="F119" i="1"/>
  <c r="J118" i="1"/>
  <c r="I118" i="1"/>
  <c r="F118" i="1"/>
  <c r="J117" i="1"/>
  <c r="I117" i="1"/>
  <c r="F117" i="1"/>
  <c r="J116" i="1"/>
  <c r="I116" i="1"/>
  <c r="F116" i="1"/>
  <c r="J115" i="1"/>
  <c r="I115" i="1"/>
  <c r="F115" i="1"/>
  <c r="J114" i="1"/>
  <c r="I114" i="1"/>
  <c r="F114" i="1"/>
  <c r="J113" i="1"/>
  <c r="I113" i="1"/>
  <c r="F113" i="1"/>
  <c r="J112" i="1"/>
  <c r="I112" i="1"/>
  <c r="F112" i="1"/>
  <c r="J111" i="1"/>
  <c r="I111" i="1"/>
  <c r="F111" i="1"/>
  <c r="J110" i="1"/>
  <c r="J109" i="1"/>
  <c r="I109" i="1"/>
  <c r="F109" i="1"/>
  <c r="J108" i="1"/>
  <c r="I108" i="1"/>
  <c r="F108" i="1"/>
  <c r="J107" i="1"/>
  <c r="I107" i="1"/>
  <c r="F107" i="1"/>
  <c r="J105" i="1"/>
  <c r="I105" i="1"/>
  <c r="F105" i="1"/>
  <c r="J104" i="1"/>
  <c r="I104" i="1"/>
  <c r="F104" i="1"/>
  <c r="J103" i="1"/>
  <c r="I103" i="1"/>
  <c r="F103" i="1"/>
  <c r="J102" i="1"/>
  <c r="J101" i="1"/>
  <c r="I101" i="1"/>
  <c r="F101" i="1"/>
  <c r="J100" i="1"/>
  <c r="I100" i="1"/>
  <c r="F100" i="1"/>
  <c r="J99" i="1"/>
  <c r="J144" i="1" s="1"/>
  <c r="I99" i="1"/>
  <c r="I144" i="1" s="1"/>
  <c r="F99" i="1"/>
  <c r="J98" i="1"/>
  <c r="H95" i="1"/>
  <c r="H76" i="1"/>
  <c r="H35" i="1"/>
  <c r="H31" i="1"/>
  <c r="H19" i="1"/>
  <c r="H15" i="1"/>
  <c r="H12" i="1"/>
  <c r="H11" i="1"/>
  <c r="O6" i="4" l="1"/>
  <c r="M11" i="3"/>
  <c r="H11" i="3"/>
  <c r="J11" i="3" s="1"/>
  <c r="H19" i="3"/>
  <c r="J19" i="3" s="1"/>
  <c r="M19" i="3"/>
  <c r="M23" i="3"/>
  <c r="H23" i="3"/>
  <c r="J23" i="3" s="1"/>
  <c r="M27" i="3"/>
  <c r="H27" i="3"/>
  <c r="J27" i="3" s="1"/>
  <c r="M7" i="3"/>
  <c r="H7" i="3"/>
  <c r="J7" i="3" s="1"/>
  <c r="H15" i="3"/>
  <c r="J15" i="3" s="1"/>
  <c r="M15" i="3"/>
  <c r="G110" i="2"/>
  <c r="J21" i="2"/>
  <c r="J22" i="2" l="1"/>
  <c r="G112" i="2"/>
  <c r="J48" i="2" s="1"/>
  <c r="J7" i="6" l="1"/>
</calcChain>
</file>

<file path=xl/sharedStrings.xml><?xml version="1.0" encoding="utf-8"?>
<sst xmlns="http://schemas.openxmlformats.org/spreadsheetml/2006/main" count="945" uniqueCount="508">
  <si>
    <r>
      <t xml:space="preserve">                                       Power Transmission Corporation of Uttrakhand Ltd.                   </t>
    </r>
    <r>
      <rPr>
        <sz val="14"/>
        <rFont val="Times New Roman"/>
        <family val="1"/>
      </rPr>
      <t xml:space="preserve"> Page 3</t>
    </r>
  </si>
  <si>
    <t>State  Load  Despatch  Centre, Dehradun Phone / Fax : 0135-2645758</t>
  </si>
  <si>
    <t>DETAILS OF POWER INJECT &amp; DRAWL</t>
  </si>
  <si>
    <t xml:space="preserve">Collective Transactions </t>
  </si>
  <si>
    <t xml:space="preserve">Power To  IEX </t>
  </si>
  <si>
    <t>24;00</t>
  </si>
  <si>
    <t xml:space="preserve">cts </t>
  </si>
  <si>
    <t xml:space="preserve"> Max MW</t>
  </si>
  <si>
    <t>Min MW</t>
  </si>
  <si>
    <t>dqy ÅtkZ</t>
  </si>
  <si>
    <t>MU</t>
  </si>
  <si>
    <t>`</t>
  </si>
  <si>
    <t xml:space="preserve">Power From  IEX </t>
  </si>
  <si>
    <t xml:space="preserve">Power From  PXIL </t>
  </si>
  <si>
    <t>.</t>
  </si>
  <si>
    <t>Short Term Open Access</t>
  </si>
  <si>
    <t xml:space="preserve">                                                                                                                                </t>
  </si>
  <si>
    <t xml:space="preserve">  </t>
  </si>
  <si>
    <t xml:space="preserve">0-00 ls 24-00 cts </t>
  </si>
  <si>
    <t>MW</t>
  </si>
  <si>
    <t xml:space="preserve">Power from GCEL UTTARAKHAND West-North NR/2020/80103/F
</t>
  </si>
  <si>
    <t xml:space="preserve">Power from GCEL UTTARAKHAND West-North  NR/2020/80103/F
</t>
  </si>
  <si>
    <t xml:space="preserve">Power from HARYANA HARYANA UTTARAKHAND North-North NR/2020/80104/F
</t>
  </si>
  <si>
    <t xml:space="preserve">Power from UTTARAKHAND PUNJAB  PUNJAB North-North NR/2020/69925/A
</t>
  </si>
  <si>
    <t xml:space="preserve">00-00 ls 24-00 cts </t>
  </si>
  <si>
    <t xml:space="preserve">Power from UTTARAKHAND WEST BENGAL WBSEDCL  East-North  NR/2019/68002/A
</t>
  </si>
  <si>
    <t xml:space="preserve">Power from UTTARAKHAND PUNJAB  PUNJAB North-North NR/2019/67895/A
</t>
  </si>
  <si>
    <t xml:space="preserve">Power from GMR UTTARAKHAND East-North NR/2019/57062/D
</t>
  </si>
  <si>
    <t xml:space="preserve">Power from UTTARAKHAND JPNIGRIE_JNSTPP  West-North NR/2019/53903/A
</t>
  </si>
  <si>
    <t xml:space="preserve">  MW</t>
  </si>
  <si>
    <t xml:space="preserve"> Power to UTTARAKHAND UTTAR PUNJAB PUNJAB  North-North NR/2019/64504/D
</t>
  </si>
  <si>
    <t xml:space="preserve"> Power to UTTARAKHAND DELHI BYPL  North-North NR/2019/64403/F
</t>
  </si>
  <si>
    <t xml:space="preserve"> Power to UTTARAKHAND  HARYANA HARYANA North-Nort NR/2019/64243/F
</t>
  </si>
  <si>
    <t xml:space="preserve"> Power to UTTARAKHAND  WEST BENGAL WBSEDCL North-East ERLDC/2019/20939/A
</t>
  </si>
  <si>
    <t>Power from URS</t>
  </si>
  <si>
    <t xml:space="preserve"> </t>
  </si>
  <si>
    <t>S.No.</t>
  </si>
  <si>
    <t>Name of Power House from C.S.G.S.</t>
  </si>
  <si>
    <t xml:space="preserve"> Initial Entitlement (MU)</t>
  </si>
  <si>
    <t>Power Surrendered
(MU)</t>
  </si>
  <si>
    <t>Power Rescheduled</t>
  </si>
  <si>
    <t>Final Entitlement (MU)</t>
  </si>
  <si>
    <t>Final Drawl in MW at Peak Hour</t>
  </si>
  <si>
    <t>ANTA GAS</t>
  </si>
  <si>
    <t>ANTA LIQUID</t>
  </si>
  <si>
    <t>ANTA RELIQUIFIED FUEL</t>
  </si>
  <si>
    <t>AURIYA GAS</t>
  </si>
  <si>
    <t>AURIYA LIQUID</t>
  </si>
  <si>
    <t>AURIYA RELIQUIFIED FUEL</t>
  </si>
  <si>
    <t>BSIUL</t>
  </si>
  <si>
    <t>CHAMERA I</t>
  </si>
  <si>
    <t>CHAMERA II</t>
  </si>
  <si>
    <t>CHAMERA III</t>
  </si>
  <si>
    <t>DADRI GAS</t>
  </si>
  <si>
    <t>DADRI LIQUID</t>
  </si>
  <si>
    <t>DADRI RELIQUIFIED FUEL</t>
  </si>
  <si>
    <t>DADRT 2</t>
  </si>
  <si>
    <t>DHAULIGANGA</t>
  </si>
  <si>
    <t>DULHASTI</t>
  </si>
  <si>
    <t>JHAJJAR</t>
  </si>
  <si>
    <t>KAHALGAON-II</t>
  </si>
  <si>
    <t>KISHANGANGA</t>
  </si>
  <si>
    <t>KOTESHWR</t>
  </si>
  <si>
    <t>KOLDAM</t>
  </si>
  <si>
    <t>NAPP</t>
  </si>
  <si>
    <t>NJPC</t>
  </si>
  <si>
    <t xml:space="preserve">        </t>
  </si>
  <si>
    <t>PARBATI3</t>
  </si>
  <si>
    <t>RAMPUR</t>
  </si>
  <si>
    <t>RAPPC</t>
  </si>
  <si>
    <t>RIHAND-I</t>
  </si>
  <si>
    <t>RIHAND-II</t>
  </si>
  <si>
    <t>RIHAND-III</t>
  </si>
  <si>
    <t>SALAL</t>
  </si>
  <si>
    <t>SASAN</t>
  </si>
  <si>
    <t>SEWA 2</t>
  </si>
  <si>
    <t>SINGRAULI</t>
  </si>
  <si>
    <t>SINGRAULI_HYDRO</t>
  </si>
  <si>
    <t>TANDA2(NR-0)</t>
  </si>
  <si>
    <t>TANAKPUR</t>
  </si>
  <si>
    <t>TEHRI</t>
  </si>
  <si>
    <t>UNCHAHAR - I</t>
  </si>
  <si>
    <t>UNCHAHAR - II</t>
  </si>
  <si>
    <t>UNCHAHAR - III</t>
  </si>
  <si>
    <t>UNCHAHAR - IV</t>
  </si>
  <si>
    <t>URI</t>
  </si>
  <si>
    <t>URI-2</t>
  </si>
  <si>
    <t>TOTAL</t>
  </si>
  <si>
    <t xml:space="preserve">INSTRUCTIONS ISSUED BY HIGHER AUTHORITIES, IF ANY:- </t>
  </si>
  <si>
    <t xml:space="preserve">All the Grid disturbances &amp; contingencies are being informed to higher authorities and corrective </t>
  </si>
  <si>
    <t xml:space="preserve">actions are being taken as per their directions to safegaurd the grid </t>
  </si>
  <si>
    <t>A.E</t>
  </si>
  <si>
    <t>SLDC DEHRADUN</t>
  </si>
  <si>
    <t>IMPORTANT DATA PLEASE DO N'T DELETE THIS:</t>
  </si>
  <si>
    <t>i`"B&amp;2</t>
  </si>
  <si>
    <t>ikoj Vªaklfe'ku dkjiksjs'ku vkWQ mRrjk[k.M fyfeVsM ]nsgjknwu</t>
  </si>
  <si>
    <t xml:space="preserve">  'kfuokj</t>
  </si>
  <si>
    <t xml:space="preserve"> fnukad % 2-09-2009</t>
  </si>
  <si>
    <t xml:space="preserve"> fnol % </t>
  </si>
  <si>
    <t>(a1)</t>
  </si>
  <si>
    <t>mRiknu m0t0fo0fu0</t>
  </si>
  <si>
    <t>fe0;w0</t>
  </si>
  <si>
    <t>(a2)</t>
  </si>
  <si>
    <t>mRiknu fHkyaxkuk</t>
  </si>
  <si>
    <t>(a3)</t>
  </si>
  <si>
    <t>mRiknu ¼JjkoUrh½</t>
  </si>
  <si>
    <t>(a4)</t>
  </si>
  <si>
    <t xml:space="preserve">mRiknu xkek </t>
  </si>
  <si>
    <t>(a5)</t>
  </si>
  <si>
    <t xml:space="preserve">mRiknu lksyj </t>
  </si>
  <si>
    <t>(a6)</t>
  </si>
  <si>
    <t>]'kqxj fey</t>
  </si>
  <si>
    <t>(a)</t>
  </si>
  <si>
    <t xml:space="preserve"> dqy mRiknu </t>
  </si>
  <si>
    <t>jfookj</t>
  </si>
  <si>
    <t>¼m0t0fo0fu0 ,oa fHkyaxkuk dh nSfud mRiknu fjiksVZ ds vuqlkj ½</t>
  </si>
  <si>
    <t>lkseokj</t>
  </si>
  <si>
    <t>(b)</t>
  </si>
  <si>
    <t>fgekapy dk va'k</t>
  </si>
  <si>
    <t>eaxyokj</t>
  </si>
  <si>
    <t>(c)</t>
  </si>
  <si>
    <t xml:space="preserve">m0iz0 ls fo".kqiz;kx </t>
  </si>
  <si>
    <t>(d)</t>
  </si>
  <si>
    <t>vYduUnk ds mRiknu dk va'k</t>
  </si>
  <si>
    <t>(e)</t>
  </si>
  <si>
    <t>eStk ds mRiknu dk va'k</t>
  </si>
  <si>
    <t>(f)</t>
  </si>
  <si>
    <t>fe0;w1</t>
  </si>
  <si>
    <t>cq/kokj</t>
  </si>
  <si>
    <t xml:space="preserve">va'k ds vuq#i dsUnz }kjk vkoafVr 'kq) ÅtkZ </t>
  </si>
  <si>
    <t xml:space="preserve">dqy miyC/krk </t>
  </si>
  <si>
    <r>
      <t>(i)</t>
    </r>
    <r>
      <rPr>
        <b/>
        <sz val="16"/>
        <rFont val="Kruti Dev 010"/>
      </rPr>
      <t xml:space="preserve">    ekax dh iwfrZ</t>
    </r>
  </si>
  <si>
    <t>vkSlr vko`fRr %49-50 nkssyu@ls0</t>
  </si>
  <si>
    <r>
      <t>(ii)</t>
    </r>
    <r>
      <rPr>
        <b/>
        <sz val="16"/>
        <rFont val="Kruti Dev 010"/>
      </rPr>
      <t xml:space="preserve">   vkdfLed dVkSrh</t>
    </r>
  </si>
  <si>
    <t xml:space="preserve">  'ks"k miyC/krk</t>
  </si>
  <si>
    <r>
      <t>(iii)</t>
    </r>
    <r>
      <rPr>
        <b/>
        <sz val="16"/>
        <rFont val="Kruti Dev 010"/>
      </rPr>
      <t xml:space="preserve">  dqy ekax </t>
    </r>
    <r>
      <rPr>
        <b/>
        <sz val="16"/>
        <rFont val="Times New Roman"/>
        <family val="1"/>
      </rPr>
      <t>( i+ii )</t>
    </r>
  </si>
  <si>
    <t>dsUnz ls dh x;h eakx ds vfrfjDr fd;k x;k vk;kr</t>
  </si>
  <si>
    <t>Collective Transactions</t>
  </si>
  <si>
    <t>M/S BHPL</t>
  </si>
  <si>
    <t>Power to IEX (BHPL)</t>
  </si>
  <si>
    <t>/</t>
  </si>
  <si>
    <t>UPCL</t>
  </si>
  <si>
    <t xml:space="preserve">Power from IEX </t>
  </si>
  <si>
    <t>Power from PXIL</t>
  </si>
  <si>
    <t>Short Term Open Access Consumers</t>
  </si>
  <si>
    <t xml:space="preserve">Power from PXIL </t>
  </si>
  <si>
    <t>Bilateral Transactions</t>
  </si>
  <si>
    <t>PowerTo Manikaran (BHPL) (NPCL) (NR-NR)</t>
  </si>
  <si>
    <t>Power from LEUL(STREL-OR) (ER-NR)</t>
  </si>
  <si>
    <t>Power from NVVN (KWHEP) (NR-NR)</t>
  </si>
  <si>
    <t>ch0vkj0ih0,y0 fnYyh dks okil nh x;h cSafdax ÅtkZ</t>
  </si>
  <si>
    <t>Power from SCL, (SCLTPS )(NR-NR)</t>
  </si>
  <si>
    <t>lh0,l0bZ0ch0] ih-Vh-lh ls  yh x;h  ÅtkZ</t>
  </si>
  <si>
    <t>Power from TATA DVC (MPLDVC)</t>
  </si>
  <si>
    <t>,u-oh-oh-,u-</t>
  </si>
  <si>
    <t>Power from  PTC (APNRL) (ER-NR)</t>
  </si>
  <si>
    <t>Power from PTC (KWHEP) (NR-NR)</t>
  </si>
  <si>
    <t>Power from JPL CHHATISGARH(WR-ER-NR)</t>
  </si>
  <si>
    <t>fe0;w4</t>
  </si>
  <si>
    <t>Power from JPL CHHATISGARH(WR-NR)</t>
  </si>
  <si>
    <t>fe0;w5</t>
  </si>
  <si>
    <t>Average Frequency of the day</t>
  </si>
  <si>
    <t>Hz</t>
  </si>
  <si>
    <t>DSM Rate</t>
  </si>
  <si>
    <t>Rs./kwh</t>
  </si>
  <si>
    <t>ih-,Dl-vkbZ-,y- dssk  nh xbZ ÅtkZ</t>
  </si>
  <si>
    <t>Details of Generation, Demand &amp; Drawl from CSGS during Day &amp; at Peak Hour</t>
  </si>
  <si>
    <t>Details</t>
  </si>
  <si>
    <r>
      <t xml:space="preserve">During Day
</t>
    </r>
    <r>
      <rPr>
        <b/>
        <sz val="16"/>
        <rFont val="Arial"/>
        <family val="2"/>
      </rPr>
      <t>(MU)</t>
    </r>
  </si>
  <si>
    <t>E(0)</t>
  </si>
  <si>
    <t>Initial Entitlement as per share</t>
  </si>
  <si>
    <t>E(f)</t>
  </si>
  <si>
    <t xml:space="preserve">Final Entitlement </t>
  </si>
  <si>
    <t>L</t>
  </si>
  <si>
    <t xml:space="preserve">Losses  (NR) </t>
  </si>
  <si>
    <t>d</t>
  </si>
  <si>
    <t xml:space="preserve">Actual I.SGS Share Received </t>
  </si>
  <si>
    <t>b1</t>
  </si>
  <si>
    <t>Actual H.P. Share</t>
  </si>
  <si>
    <t>b2</t>
  </si>
  <si>
    <t>Vishnu Prayag Generation share from U.P.</t>
  </si>
  <si>
    <t>b3</t>
  </si>
  <si>
    <t>Power from GMRETL ORISSA</t>
  </si>
  <si>
    <t>Alaknanda share from U.P.</t>
  </si>
  <si>
    <t>b4</t>
  </si>
  <si>
    <r>
      <t>MEJA</t>
    </r>
    <r>
      <rPr>
        <b/>
        <sz val="16"/>
        <rFont val="Kruti Dev 010"/>
      </rPr>
      <t xml:space="preserve"> dk va'k ¼m0 iz0ls ½</t>
    </r>
  </si>
  <si>
    <t>b5</t>
  </si>
  <si>
    <t xml:space="preserve">BUDHIL share from L_NR_2019_08
</t>
  </si>
  <si>
    <t>Total Share from U.P.</t>
  </si>
  <si>
    <t>Total Power From IEX</t>
  </si>
  <si>
    <t xml:space="preserve">Collective Transaction </t>
  </si>
  <si>
    <t xml:space="preserve">Power to IEX </t>
  </si>
  <si>
    <t>Total</t>
  </si>
  <si>
    <t>Power From  PXIL</t>
  </si>
  <si>
    <t>g1</t>
  </si>
  <si>
    <t>Net Power from Exchange(+import /- export)</t>
  </si>
  <si>
    <t>g2</t>
  </si>
  <si>
    <t>h1</t>
  </si>
  <si>
    <t>Power from PXIL (CHHATISGARH)  (UTTARANCHAL) (NR-32726)</t>
  </si>
  <si>
    <t>Power from SCL, URS_NR(SCLTPS)</t>
  </si>
  <si>
    <t>h2</t>
  </si>
  <si>
    <t>h3</t>
  </si>
  <si>
    <t>Power to IEX</t>
  </si>
  <si>
    <t>I</t>
  </si>
  <si>
    <t>Net Schedule (d-b1+b2+b3+b4+b5+g1+h1-h2+h3)</t>
  </si>
  <si>
    <t>J</t>
  </si>
  <si>
    <r>
      <t>Actual Drawl</t>
    </r>
    <r>
      <rPr>
        <sz val="16"/>
        <rFont val="Arial"/>
        <family val="2"/>
      </rPr>
      <t>(as per hourly data sheet)</t>
    </r>
  </si>
  <si>
    <t xml:space="preserve">Surplus(+)/Short(-)  (I-J) </t>
  </si>
  <si>
    <t>a1</t>
  </si>
  <si>
    <t>Generation of UJVNL</t>
  </si>
  <si>
    <t>a2</t>
  </si>
  <si>
    <t>Generation of Bhilangana Hydro Project</t>
  </si>
  <si>
    <t>a3</t>
  </si>
  <si>
    <t xml:space="preserve">Generation From (SEPL) </t>
  </si>
  <si>
    <t>a4</t>
  </si>
  <si>
    <t>Generation of GAMA</t>
  </si>
  <si>
    <t>Generation of SUGAR Mil</t>
  </si>
  <si>
    <t>Generation of SOLAR</t>
  </si>
  <si>
    <t>Total Generation of Uttarakhand</t>
  </si>
  <si>
    <t>Demand of Uttaranchal (J+a)</t>
  </si>
  <si>
    <t>Load Shedding</t>
  </si>
  <si>
    <t>Unrestricted Demand of Uttaranchal</t>
  </si>
  <si>
    <t xml:space="preserve">ls </t>
  </si>
  <si>
    <t>vf/k'kklh vfHk;ark ¼iz.kkyh fu;a=.k½</t>
  </si>
  <si>
    <t>Power From PXIL</t>
  </si>
  <si>
    <t>Power from Adani Gujrat State_-3 (WR-ER-NR)</t>
  </si>
  <si>
    <t>Power from Adani GujratState_-3 (WR-NR)</t>
  </si>
  <si>
    <t xml:space="preserve">    v/kh{k.k vfHk;Urk ¼iz.kkyh fu;a=.k½@vf/k'kklh vfHk;Urk ¼iz.kkyh fu;a=.k½</t>
  </si>
  <si>
    <t xml:space="preserve">    v/kh{k.k vfHk;Urk @vf/k'kklh vfHk;Urk@lgk0 vfHk;Urk ¼iz.kkyh fu;a=.k½</t>
  </si>
  <si>
    <t>vkbZ0-bZ0,Dl0- ls yh xbZ  ÅtkZ</t>
  </si>
  <si>
    <t>feRry izkslslj ¼ukZWFkZu jhtu½ ls yh xbZ ÅtkZ</t>
  </si>
  <si>
    <t>ih0,l0bZ0oh0] iatkc ¼ukZWFkZu jhtu½ ls yh xbZ ÅtkZ</t>
  </si>
  <si>
    <t>,u-oh-oh-,u- dssk  nh xbZ ÅtkZ</t>
  </si>
  <si>
    <t>feRry izkslslj dssk nh xbZ ÅtkZ</t>
  </si>
  <si>
    <t>ch0vkj0ih0,y0] ubZ fnYyh dkS nh x;h  ÅtkZ</t>
  </si>
  <si>
    <t>ih0,Dl0vkbZ0-,y0] dssk  nh xbZ ÅtkZZ</t>
  </si>
  <si>
    <t>ch0vkj0ih0,y0] ubZ fnYyh ls  yh x;h  ÅtkZ</t>
  </si>
  <si>
    <t>ch0okbZ0ih0,y0] ubZ fnYyh ls  yh x;h  ÅtkZ</t>
  </si>
  <si>
    <t>th0,e0-vkj0bZ0Vh0,y0] dssk  nh xbZ ÅtkZZ</t>
  </si>
  <si>
    <t>feRry izkslslj dssk dssk  nh xbZ ÅtkZ</t>
  </si>
  <si>
    <t>ih-,Dl-vkbZ-,y- dssk  nh xbZ ÅtkZZ</t>
  </si>
  <si>
    <t>MCyw0ch0,l0bZ0zMh0lh0,y0 VkVk LVhy  ls yh xbZ  ÅtkZ</t>
  </si>
  <si>
    <t>Mh0oh0lh0z VkVk LVhy  ls yh xbZ  ÅtkZ</t>
  </si>
  <si>
    <t xml:space="preserve"> VkVk xqtjkr ls yh xbZ ÅtkZ </t>
  </si>
  <si>
    <t>Daily Uttarakhand State Power Demand &amp; Availability statement (in MW)</t>
  </si>
  <si>
    <t>Duration  (Hrs.)</t>
  </si>
  <si>
    <t>Demand Met</t>
  </si>
  <si>
    <t>Power Availability</t>
  </si>
  <si>
    <t>Total Power Supplied</t>
  </si>
  <si>
    <t>Balance Power Availability</t>
  </si>
  <si>
    <t>Rostering/Load shading</t>
  </si>
  <si>
    <t xml:space="preserve">Shortage </t>
  </si>
  <si>
    <t>Frequency (Hz.)</t>
  </si>
  <si>
    <t>STATE  Gen.</t>
  </si>
  <si>
    <t>Centre</t>
  </si>
  <si>
    <t>Total Availability</t>
  </si>
  <si>
    <t>Availability</t>
  </si>
  <si>
    <t>Drawl</t>
  </si>
  <si>
    <t>6=3+4</t>
  </si>
  <si>
    <t>8=(6-7)</t>
  </si>
  <si>
    <t xml:space="preserve">,u0vkj0,y0Mh0lh0 ubZ fnYyh ds ncko esa dh x;h fo|qr dVkSrh </t>
  </si>
  <si>
    <t>00-00 cts ls 12-00 cts rd %&amp; 'kwU;</t>
  </si>
  <si>
    <t>SLDC, Dehradun</t>
  </si>
  <si>
    <t>Block</t>
  </si>
  <si>
    <t>Time</t>
  </si>
  <si>
    <t>ISGS</t>
  </si>
  <si>
    <t>LTA</t>
  </si>
  <si>
    <t>MTOA</t>
  </si>
  <si>
    <t>Shared</t>
  </si>
  <si>
    <t>Bilateral</t>
  </si>
  <si>
    <t>IEX</t>
  </si>
  <si>
    <t>PXIL</t>
  </si>
  <si>
    <t>STOA</t>
  </si>
  <si>
    <t>PXI</t>
  </si>
  <si>
    <t>URS</t>
  </si>
  <si>
    <t>RRAS</t>
  </si>
  <si>
    <t>SCED</t>
  </si>
  <si>
    <t>Net Total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</si>
  <si>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</si>
  <si>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</si>
  <si>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</si>
  <si>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</si>
  <si>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</si>
  <si>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</si>
  <si>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</si>
  <si>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</si>
  <si>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</si>
  <si>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</si>
  <si>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</si>
  <si>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</si>
  <si>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</si>
  <si>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</si>
  <si>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</si>
  <si>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</si>
  <si>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</si>
  <si>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</si>
  <si>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</si>
  <si>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</si>
  <si>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</si>
  <si>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</si>
  <si>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</si>
  <si>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</si>
  <si>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</si>
  <si>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</si>
  <si>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</si>
  <si>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</si>
  <si>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</si>
  <si>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</si>
  <si>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</si>
  <si>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</si>
  <si>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</si>
  <si>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</si>
  <si>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</si>
  <si>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</si>
  <si>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</si>
  <si>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</si>
  <si>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</si>
  <si>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</si>
  <si>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</si>
  <si>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</si>
  <si>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</si>
  <si>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</si>
  <si>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</si>
  <si>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</si>
  <si>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</si>
  <si>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</si>
  <si>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</si>
  <si>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</si>
  <si>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</si>
  <si>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</si>
  <si>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</si>
  <si>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</si>
  <si>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</si>
  <si>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</si>
  <si>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</si>
  <si>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</si>
  <si>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</si>
  <si>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</si>
  <si>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</si>
  <si>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</si>
  <si>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</si>
  <si>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</si>
  <si>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</si>
  <si>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</si>
  <si>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</si>
  <si>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</si>
  <si>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</si>
  <si>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</si>
  <si>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</si>
  <si>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</si>
  <si>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</si>
  <si>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</si>
  <si>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</si>
  <si>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</si>
  <si>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</si>
  <si>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</si>
  <si>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</si>
  <si>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</si>
  <si>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</si>
  <si>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</si>
  <si>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</si>
  <si>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</si>
  <si>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</si>
  <si>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</si>
  <si>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</si>
  <si>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</si>
  <si>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</si>
  <si>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</si>
  <si>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</si>
  <si>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</si>
  <si>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</si>
  <si>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</si>
  <si>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</si>
  <si>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</si>
  <si>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MWHR</t>
  </si>
  <si>
    <t>Maximum</t>
  </si>
  <si>
    <t>Minimum</t>
  </si>
  <si>
    <t>Average</t>
  </si>
  <si>
    <t>Daily Hourly Demand Report</t>
  </si>
  <si>
    <t>Name of State- UTTARAKHAND</t>
  </si>
  <si>
    <t>(All Figures In MW)</t>
  </si>
  <si>
    <t>Total Generation from Internal resources (Ex-Bus) (A)</t>
  </si>
  <si>
    <t>Implemented Drawal Schedule at State periphery (B)</t>
  </si>
  <si>
    <t>Deviation From Schedule (C)</t>
  </si>
  <si>
    <t>Load Not served due to</t>
  </si>
  <si>
    <t>Unrestricted Demand (F=D+E)</t>
  </si>
  <si>
    <t>Notified/Predecided power cuts (E1)</t>
  </si>
  <si>
    <t>Emergency load shedding instructed by SLDC (E2)</t>
  </si>
  <si>
    <t>Repair &amp; Maintenace in Transmission system   (E3)</t>
  </si>
  <si>
    <t>Transmission Constraint (E4)</t>
  </si>
  <si>
    <t>Repair &amp; Maintenace in Distribution system (E5)</t>
  </si>
  <si>
    <t>Distribution Constraint (E6)</t>
  </si>
  <si>
    <t>Financial Constraints (E7)</t>
  </si>
  <si>
    <t>Any Other Reason (Please specify) (E8)</t>
  </si>
  <si>
    <t>Total (E=E1+E2+E3+E4+E5+E6+E7+E8)</t>
  </si>
  <si>
    <t>Hour</t>
  </si>
  <si>
    <t>_</t>
  </si>
  <si>
    <t>J.E</t>
  </si>
  <si>
    <t xml:space="preserve">Name &amp; Designation </t>
  </si>
  <si>
    <t>SLDC Dehradun</t>
  </si>
  <si>
    <t>Contact No.</t>
  </si>
  <si>
    <t>SLDC  Dehradun</t>
  </si>
  <si>
    <t>izkUrh; Hkkj fuLrkj.k dsUnz</t>
  </si>
  <si>
    <t>ikoj Vªkalfe'ku dkjiksjs'ku vkWQ mÙkjk[k.M fyfeVsM+] nsgjknwu</t>
  </si>
  <si>
    <t>fu;a=.kky; }kjk fofHkUu tuinksa dks miyC/k djkbZ xbZ fo|qr vkiwfrZ dk fooj.k</t>
  </si>
  <si>
    <t xml:space="preserve"> fnol %&amp;</t>
  </si>
  <si>
    <t>tuin dk uke</t>
  </si>
  <si>
    <t>{ks=</t>
  </si>
  <si>
    <t>fVIi.kh</t>
  </si>
  <si>
    <t>1-</t>
  </si>
  <si>
    <t>nsgjknwu</t>
  </si>
  <si>
    <t>&amp;</t>
  </si>
  <si>
    <t>_f"kds'k uxj</t>
  </si>
  <si>
    <t>2-</t>
  </si>
  <si>
    <t>gfj}kj</t>
  </si>
  <si>
    <t>:M+dh uxj</t>
  </si>
  <si>
    <t>eaxykSj]MksbZokyk]Tokykiqj] Hkxokuiqj ¼Leky Vkmu x0½</t>
  </si>
  <si>
    <t>gfj}kj@:M+dh] xzkeh.k {ks=</t>
  </si>
  <si>
    <t>3-</t>
  </si>
  <si>
    <t>uSuhrky</t>
  </si>
  <si>
    <t>uSuhrky uxj</t>
  </si>
  <si>
    <t>gY}kuh uxj</t>
  </si>
  <si>
    <t>4-</t>
  </si>
  <si>
    <t>ikSM+h</t>
  </si>
  <si>
    <t>ikSM+h ,ao Jhuxj {ks=</t>
  </si>
  <si>
    <t>dksV}kj {ks=</t>
  </si>
  <si>
    <t>5-</t>
  </si>
  <si>
    <t>fVgjh</t>
  </si>
  <si>
    <t>uxj ,oa xzkeh.k {ks=</t>
  </si>
  <si>
    <t>6-</t>
  </si>
  <si>
    <t>mÙkjdk'kh</t>
  </si>
  <si>
    <t>7-</t>
  </si>
  <si>
    <t>peksyh</t>
  </si>
  <si>
    <t>8-</t>
  </si>
  <si>
    <t>:nziz;kx</t>
  </si>
  <si>
    <t>9-</t>
  </si>
  <si>
    <t>m/keflag uxj</t>
  </si>
  <si>
    <t>dk'kkhiqj {ks=</t>
  </si>
  <si>
    <t>:nziqj {ks=</t>
  </si>
  <si>
    <t>fdPNk][kVhek]flrkjxat]cktiqj {ks= ¼Leky Vkmu dqekÅ½</t>
  </si>
  <si>
    <t xml:space="preserve">xzkeh.k {ks= </t>
  </si>
  <si>
    <t>10-</t>
  </si>
  <si>
    <t>pEikor</t>
  </si>
  <si>
    <t>11-</t>
  </si>
  <si>
    <t>vYeksMk</t>
  </si>
  <si>
    <t>12-</t>
  </si>
  <si>
    <t>fiFkkSjkx&lt;+</t>
  </si>
  <si>
    <t>mÙkjk[k.M+ ds lHkh tuin ¼x&lt;+oky@dqekÅ½</t>
  </si>
  <si>
    <t>LVhy QusZl iks"kd x&lt;+oky@dqekÅ</t>
  </si>
  <si>
    <t xml:space="preserve">]'ks"k LorU= vkS|ksfxd iks"kd </t>
  </si>
  <si>
    <t>/;kukd"kZd &amp;</t>
  </si>
  <si>
    <t>v/kh{k.k vfHk;Urk@vf/k'kklh vfHk;Urk@lgk0 vfHk;Urk ¼iz.kkyh fu;ar=½</t>
  </si>
  <si>
    <t>Kind Attn.: MD, UPCL, Urja Bhawan Dehradun.</t>
  </si>
  <si>
    <t>Rostering Details in Uttarakhand State</t>
  </si>
  <si>
    <t>S.No</t>
  </si>
  <si>
    <t>Rostering Area</t>
  </si>
  <si>
    <t>load in MW</t>
  </si>
  <si>
    <t>Schedule</t>
  </si>
  <si>
    <t>Freq.
(Hz.)</t>
  </si>
  <si>
    <t>Actual Rostering Time (Hrs.)</t>
  </si>
  <si>
    <t>Duration</t>
  </si>
  <si>
    <t>MWH</t>
  </si>
  <si>
    <t>Reason of Rostering</t>
  </si>
  <si>
    <t xml:space="preserve">From </t>
  </si>
  <si>
    <t>To</t>
  </si>
  <si>
    <t>Hrs:min</t>
  </si>
  <si>
    <t>NIL</t>
  </si>
  <si>
    <t>Total MWH</t>
  </si>
  <si>
    <t>400/220/132 kV Substation</t>
  </si>
  <si>
    <t>Time hrs.</t>
  </si>
  <si>
    <t>From</t>
  </si>
  <si>
    <t xml:space="preserve">             </t>
  </si>
  <si>
    <t xml:space="preserve">               </t>
  </si>
  <si>
    <t>Affected Area</t>
  </si>
  <si>
    <t>fodkl uxj</t>
  </si>
  <si>
    <t>elwjh uxj</t>
  </si>
  <si>
    <t>fojy vkS|ksfxd iks"kd x&lt;+oky@dqekÅ</t>
  </si>
  <si>
    <t>gfj}kj uxj</t>
  </si>
  <si>
    <t xml:space="preserve">Power from UTTARAKHAND ANDHRA PRADESH ITCWIND itc22018 South-West-North NR/2020/80494/F
</t>
  </si>
  <si>
    <t xml:space="preserve">  'kqØzokj</t>
  </si>
  <si>
    <t>Øe0 la0</t>
  </si>
  <si>
    <t>fojy vkS|ksfxd iks"kd flM+dqy gfj}kj</t>
  </si>
  <si>
    <t>iwoZ fnol essa fo|qr vkiwfrZ ¼?k.Vksa esa½</t>
  </si>
  <si>
    <t>]'ks"k {ks=</t>
  </si>
  <si>
    <t>fojy vkS|ksfxd iks"kd flMdqy iaruxj</t>
  </si>
  <si>
    <t>1- ,u0vkj0,y0Mh0lh0] ubZ fnYyh ds funssZ'k ,oa mRrjk[k.M ikoj dkWjiksjs'ku ds mPp vf/kdkfj;ksa ds funsZ'kkuqlkj de vko`fÙk ij vksojMªkWy jksdus gsrq jkT; iks"kdks rFkk vkS|ksfxd iks"kdksa dh vkikr dVkSrh djkbZ x;h] ftldk fooj.k Åij rkfydk esa vafdr gSA</t>
  </si>
  <si>
    <t xml:space="preserve">Power from RPREL UTTARAKHAND West-North NR/2020/80824/F
</t>
  </si>
  <si>
    <t>ANTA CRF</t>
  </si>
  <si>
    <t>AURIYA CRF</t>
  </si>
  <si>
    <t>DADRI CRF</t>
  </si>
  <si>
    <t>QSDl la[;k&amp;          @,l0,y0Mh0lh0¼vkj½,Q0Mh0&amp;05 @2020</t>
  </si>
  <si>
    <r>
      <t xml:space="preserve"> QSDl la[;k &amp;              </t>
    </r>
    <r>
      <rPr>
        <b/>
        <sz val="18"/>
        <rFont val="Times New Roman"/>
        <family val="1"/>
      </rPr>
      <t>(A)</t>
    </r>
    <r>
      <rPr>
        <b/>
        <sz val="18"/>
        <rFont val="Kruti Dev 010"/>
      </rPr>
      <t>@,l0,y0Mh0lh0¼nsgjknwu@,Q0Mh0&amp;05@2020</t>
    </r>
  </si>
  <si>
    <t>cq/kfgy ds mRiknu dk va'k</t>
  </si>
  <si>
    <t>fe0;w2</t>
  </si>
  <si>
    <t xml:space="preserve"> Power to UTTARAKHAND UTTAR PRADESH NPCL(UP) North-North  NR/2020/81162/F
</t>
  </si>
  <si>
    <t xml:space="preserve">Power from UTTARAKHAND ANDHRA PRADESH ITCWIND itc2018  South-West-North NR/2020/81185/F
</t>
  </si>
  <si>
    <t xml:space="preserve">Power from UTTARAKHAND ANDHRA PRADESHITCWIND itc22018 South-West-NorthNR/2020/81186/F
</t>
  </si>
  <si>
    <t>Report date 21 .05.2020</t>
  </si>
  <si>
    <t xml:space="preserve">  Date: 21.05.2020</t>
  </si>
  <si>
    <t>21.05.2020</t>
  </si>
  <si>
    <t>c`gLifrokj</t>
  </si>
  <si>
    <t xml:space="preserve">        jkexa+xk tyk'k; dk Lrj % vkt % 351-790 ehVj                           </t>
  </si>
  <si>
    <t xml:space="preserve">xr o"kZ %343-970 ehVj </t>
  </si>
  <si>
    <r>
      <t xml:space="preserve">During Peak Hour: 21.00 hrs.
</t>
    </r>
    <r>
      <rPr>
        <b/>
        <sz val="16"/>
        <rFont val="Arial"/>
        <family val="2"/>
      </rPr>
      <t xml:space="preserve">(MW)  </t>
    </r>
  </si>
  <si>
    <t>Date :21.05.2020</t>
  </si>
  <si>
    <t>Date: 21.05.2020</t>
  </si>
  <si>
    <t>Total Met (E=B+C-D</t>
  </si>
  <si>
    <t xml:space="preserve">      fnukad % 21-05-2020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</si>
</sst>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"/>
    <numFmt numFmtId="165" formatCode="0.00000"/>
    <numFmt numFmtId="166" formatCode="h:mm;@"/>
    <numFmt numFmtId="167" formatCode="0.000"/>
    <numFmt numFmtId="168" formatCode="0.0000;[Red]0.0000"/>
    <numFmt numFmtId="169" formatCode="0.000000"/>
    <numFmt numFmtId="170" formatCode="0.00000;[Red]0.00000"/>
    <numFmt numFmtId="171" formatCode="0.0"/>
    <numFmt numFmtId="172" formatCode="0;[Red]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.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4"/>
      <name val="Kruti Dev 013"/>
    </font>
    <font>
      <b/>
      <sz val="18"/>
      <name val="Kruti Dev 010"/>
    </font>
    <font>
      <b/>
      <sz val="18"/>
      <name val="Times New Roman"/>
      <family val="1"/>
    </font>
    <font>
      <b/>
      <sz val="12"/>
      <name val="Kruti Dev 010"/>
    </font>
    <font>
      <b/>
      <sz val="14"/>
      <name val="Kruti Dev 013"/>
    </font>
    <font>
      <b/>
      <sz val="14"/>
      <name val="Kruti Dev 010"/>
    </font>
    <font>
      <b/>
      <sz val="9"/>
      <name val="Arial"/>
      <family val="2"/>
    </font>
    <font>
      <sz val="12"/>
      <name val="Kruti Dev 013"/>
    </font>
    <font>
      <b/>
      <sz val="11"/>
      <name val="Kruti Dev 010"/>
    </font>
    <font>
      <sz val="18"/>
      <name val="Kruti Dev 013"/>
    </font>
    <font>
      <sz val="18"/>
      <name val="Arial"/>
      <family val="2"/>
    </font>
    <font>
      <sz val="12"/>
      <name val="Times New Roman"/>
      <family val="1"/>
    </font>
    <font>
      <sz val="12"/>
      <name val="Kruti Dev 010"/>
    </font>
    <font>
      <b/>
      <sz val="11"/>
      <name val="Kruti Dev 013"/>
    </font>
    <font>
      <sz val="11"/>
      <name val="Kruti Dev 013"/>
    </font>
    <font>
      <b/>
      <sz val="18"/>
      <color rgb="FF000000"/>
      <name val="Times New Roman"/>
      <family val="1"/>
    </font>
    <font>
      <b/>
      <sz val="18"/>
      <name val="Calibri"/>
      <family val="2"/>
      <scheme val="minor"/>
    </font>
    <font>
      <sz val="10"/>
      <name val="Arial Unicode MS"/>
      <family val="2"/>
    </font>
    <font>
      <b/>
      <sz val="18"/>
      <color rgb="FF000000"/>
      <name val="Verdana"/>
      <family val="2"/>
    </font>
    <font>
      <b/>
      <sz val="18"/>
      <name val="Tahoma"/>
      <family val="2"/>
    </font>
    <font>
      <b/>
      <sz val="18"/>
      <name val="Verdana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3"/>
      <name val="Kruti Dev 010"/>
    </font>
    <font>
      <sz val="18"/>
      <name val="Kruti Dev 010"/>
    </font>
    <font>
      <sz val="11"/>
      <name val="Kruti Dev 010"/>
    </font>
    <font>
      <b/>
      <sz val="16"/>
      <name val="Kruti Dev 010"/>
    </font>
    <font>
      <b/>
      <sz val="16"/>
      <name val="Arial"/>
      <family val="2"/>
    </font>
    <font>
      <sz val="16"/>
      <name val="Kruti Dev 013"/>
    </font>
    <font>
      <sz val="16"/>
      <name val="Kruti Dev 010"/>
    </font>
    <font>
      <sz val="14"/>
      <name val="Kruti Dev 010"/>
    </font>
    <font>
      <b/>
      <sz val="11"/>
      <name val="Arial"/>
      <family val="2"/>
    </font>
    <font>
      <sz val="16"/>
      <name val="Arial"/>
      <family val="2"/>
    </font>
    <font>
      <sz val="20"/>
      <name val="Kruti Dev 010"/>
    </font>
    <font>
      <b/>
      <sz val="16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6"/>
      <name val="Times New Roman"/>
      <family val="1"/>
    </font>
    <font>
      <sz val="13"/>
      <name val="Kruti Dev 010"/>
    </font>
    <font>
      <sz val="20"/>
      <name val="Times New Roman"/>
      <family val="1"/>
    </font>
    <font>
      <b/>
      <u/>
      <sz val="16"/>
      <name val="Kruti Dev 010"/>
    </font>
    <font>
      <b/>
      <u/>
      <sz val="16"/>
      <name val="Times New Roman"/>
      <family val="1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6"/>
      <name val="Calibri Light"/>
      <family val="2"/>
      <scheme val="major"/>
    </font>
    <font>
      <b/>
      <sz val="16"/>
      <name val="Times New"/>
    </font>
    <font>
      <b/>
      <sz val="11"/>
      <name val="Times New Roman"/>
      <family val="1"/>
    </font>
    <font>
      <b/>
      <sz val="24"/>
      <name val="Kruti Dev 010"/>
    </font>
    <font>
      <b/>
      <sz val="8"/>
      <name val="Verdana"/>
      <family val="2"/>
    </font>
    <font>
      <b/>
      <u/>
      <sz val="13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4"/>
      <name val="Kruti Dev 010"/>
    </font>
    <font>
      <u/>
      <sz val="10"/>
      <color theme="10"/>
      <name val="Arial"/>
      <family val="2"/>
    </font>
    <font>
      <sz val="8"/>
      <name val="Verdana"/>
      <family val="2"/>
    </font>
    <font>
      <sz val="10"/>
      <color rgb="FF000000"/>
      <name val="Verdana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Kruti Dev 010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u/>
      <sz val="12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color theme="1"/>
      <name val="Kruti Dev 010"/>
    </font>
    <font>
      <b/>
      <sz val="13"/>
      <name val="Times New Roman"/>
      <family val="1"/>
    </font>
    <font>
      <b/>
      <sz val="20"/>
      <name val="Kruti Dev 010"/>
    </font>
    <font>
      <sz val="10"/>
      <name val="Arial"/>
      <family val="2"/>
    </font>
    <font>
      <sz val="11"/>
      <name val="Calibri"/>
      <family val="2"/>
    </font>
    <font>
      <sz val="10"/>
      <name val="Arial"/>
    </font>
    <font>
      <sz val="1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DCEE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EB6CE"/>
      </left>
      <right style="medium">
        <color rgb="FF9EB6CE"/>
      </right>
      <top style="medium">
        <color rgb="FF9EB6CE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9EB6CE"/>
      </left>
      <right style="medium">
        <color rgb="FF9EB6CE"/>
      </right>
      <top style="medium">
        <color rgb="FF9EB6CE"/>
      </top>
      <bottom style="medium">
        <color rgb="FF9EB6CE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EB6CE"/>
      </left>
      <right/>
      <top style="medium">
        <color rgb="FF9EB6CE"/>
      </top>
      <bottom style="medium">
        <color rgb="FF9EB6CE"/>
      </bottom>
      <diagonal/>
    </border>
    <border>
      <left/>
      <right style="medium">
        <color rgb="FF9EB6CE"/>
      </right>
      <top style="medium">
        <color rgb="FF9EB6CE"/>
      </top>
      <bottom style="medium">
        <color rgb="FF9EB6CE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/>
    <xf numFmtId="0" fontId="10" fillId="0" borderId="0"/>
    <xf numFmtId="43" fontId="10" fillId="0" borderId="0" applyFont="0" applyFill="0" applyBorder="0" applyAlignment="0" applyProtection="0"/>
    <xf numFmtId="0" fontId="87" fillId="0" borderId="0"/>
  </cellStyleXfs>
  <cellXfs count="74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/>
    <xf numFmtId="0" fontId="7" fillId="0" borderId="0" xfId="0" applyFont="1" applyBorder="1"/>
    <xf numFmtId="0" fontId="9" fillId="0" borderId="1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left"/>
    </xf>
    <xf numFmtId="20" fontId="13" fillId="0" borderId="1" xfId="0" applyNumberFormat="1" applyFont="1" applyBorder="1" applyAlignment="1"/>
    <xf numFmtId="20" fontId="13" fillId="0" borderId="1" xfId="0" applyNumberFormat="1" applyFont="1" applyBorder="1" applyAlignment="1">
      <alignment horizontal="center"/>
    </xf>
    <xf numFmtId="0" fontId="18" fillId="0" borderId="0" xfId="0" applyFont="1"/>
    <xf numFmtId="20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9" fillId="0" borderId="1" xfId="0" applyFont="1" applyBorder="1" applyAlignment="1"/>
    <xf numFmtId="2" fontId="5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20" fillId="0" borderId="0" xfId="0" applyFont="1"/>
    <xf numFmtId="0" fontId="12" fillId="0" borderId="1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" xfId="0" applyFont="1" applyBorder="1" applyAlignment="1"/>
    <xf numFmtId="0" fontId="11" fillId="0" borderId="0" xfId="0" applyFont="1" applyFill="1" applyBorder="1"/>
    <xf numFmtId="0" fontId="11" fillId="0" borderId="0" xfId="0" applyFont="1" applyBorder="1"/>
    <xf numFmtId="166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0" fontId="21" fillId="0" borderId="2" xfId="0" applyFont="1" applyBorder="1"/>
    <xf numFmtId="0" fontId="21" fillId="0" borderId="4" xfId="0" applyFont="1" applyBorder="1"/>
    <xf numFmtId="0" fontId="21" fillId="0" borderId="3" xfId="0" applyFont="1" applyBorder="1"/>
    <xf numFmtId="0" fontId="11" fillId="0" borderId="0" xfId="0" applyFont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168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6" fontId="22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167" fontId="22" fillId="0" borderId="0" xfId="0" applyNumberFormat="1" applyFont="1" applyBorder="1" applyAlignment="1">
      <alignment horizontal="left" vertical="top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7" fontId="11" fillId="0" borderId="0" xfId="0" applyNumberFormat="1" applyFont="1"/>
    <xf numFmtId="0" fontId="17" fillId="2" borderId="0" xfId="0" applyFont="1" applyFill="1" applyBorder="1" applyAlignment="1">
      <alignment horizontal="left"/>
    </xf>
    <xf numFmtId="43" fontId="11" fillId="0" borderId="0" xfId="1" applyFont="1"/>
    <xf numFmtId="43" fontId="14" fillId="0" borderId="0" xfId="1" applyFont="1" applyBorder="1" applyAlignment="1">
      <alignment horizontal="center"/>
    </xf>
    <xf numFmtId="43" fontId="15" fillId="0" borderId="0" xfId="1" applyFont="1"/>
    <xf numFmtId="43" fontId="22" fillId="0" borderId="0" xfId="1" applyFont="1" applyAlignment="1">
      <alignment horizontal="center"/>
    </xf>
    <xf numFmtId="43" fontId="13" fillId="0" borderId="1" xfId="1" applyFont="1" applyBorder="1" applyAlignment="1">
      <alignment horizontal="center"/>
    </xf>
    <xf numFmtId="43" fontId="10" fillId="0" borderId="0" xfId="1" applyFont="1"/>
    <xf numFmtId="0" fontId="24" fillId="0" borderId="0" xfId="0" applyFont="1"/>
    <xf numFmtId="0" fontId="25" fillId="0" borderId="0" xfId="0" applyFont="1"/>
    <xf numFmtId="0" fontId="9" fillId="0" borderId="1" xfId="0" applyNumberFormat="1" applyFont="1" applyBorder="1" applyAlignment="1">
      <alignment horizontal="center"/>
    </xf>
    <xf numFmtId="166" fontId="11" fillId="0" borderId="0" xfId="0" applyNumberFormat="1" applyFont="1"/>
    <xf numFmtId="165" fontId="11" fillId="0" borderId="0" xfId="0" applyNumberFormat="1" applyFont="1"/>
    <xf numFmtId="0" fontId="20" fillId="0" borderId="2" xfId="0" applyFont="1" applyBorder="1"/>
    <xf numFmtId="0" fontId="20" fillId="0" borderId="4" xfId="0" applyFont="1" applyBorder="1"/>
    <xf numFmtId="0" fontId="20" fillId="0" borderId="3" xfId="0" applyFont="1" applyBorder="1"/>
    <xf numFmtId="0" fontId="20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0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7" fontId="10" fillId="0" borderId="0" xfId="0" applyNumberFormat="1" applyFont="1"/>
    <xf numFmtId="164" fontId="10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31" fillId="3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9" fillId="0" borderId="6" xfId="0" applyFont="1" applyFill="1" applyBorder="1" applyAlignment="1"/>
    <xf numFmtId="167" fontId="8" fillId="0" borderId="0" xfId="0" applyNumberFormat="1" applyFont="1"/>
    <xf numFmtId="2" fontId="10" fillId="0" borderId="0" xfId="0" applyNumberFormat="1" applyFont="1"/>
    <xf numFmtId="171" fontId="10" fillId="0" borderId="0" xfId="0" applyNumberFormat="1" applyFont="1"/>
    <xf numFmtId="0" fontId="9" fillId="0" borderId="1" xfId="0" applyFont="1" applyBorder="1"/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169" fontId="9" fillId="0" borderId="0" xfId="0" applyNumberFormat="1" applyFont="1"/>
    <xf numFmtId="169" fontId="10" fillId="0" borderId="0" xfId="0" applyNumberFormat="1" applyFont="1"/>
    <xf numFmtId="0" fontId="33" fillId="0" borderId="0" xfId="0" applyFont="1"/>
    <xf numFmtId="167" fontId="9" fillId="0" borderId="0" xfId="0" quotePrefix="1" applyNumberFormat="1" applyFont="1" applyBorder="1" applyAlignment="1">
      <alignment horizontal="center"/>
    </xf>
    <xf numFmtId="167" fontId="9" fillId="0" borderId="0" xfId="0" applyNumberFormat="1" applyFont="1"/>
    <xf numFmtId="167" fontId="32" fillId="0" borderId="0" xfId="0" applyNumberFormat="1" applyFont="1"/>
    <xf numFmtId="1" fontId="32" fillId="0" borderId="0" xfId="0" applyNumberFormat="1" applyFont="1"/>
    <xf numFmtId="0" fontId="9" fillId="0" borderId="0" xfId="0" applyFont="1" applyBorder="1" applyAlignment="1">
      <alignment horizontal="right"/>
    </xf>
    <xf numFmtId="0" fontId="9" fillId="0" borderId="0" xfId="0" applyFont="1" applyAlignment="1"/>
    <xf numFmtId="0" fontId="9" fillId="0" borderId="0" xfId="0" applyFont="1"/>
    <xf numFmtId="167" fontId="34" fillId="0" borderId="0" xfId="0" applyNumberFormat="1" applyFont="1" applyProtection="1">
      <protection locked="0"/>
    </xf>
    <xf numFmtId="0" fontId="9" fillId="0" borderId="0" xfId="0" quotePrefix="1" applyFont="1"/>
    <xf numFmtId="0" fontId="9" fillId="0" borderId="0" xfId="0" applyFont="1" applyFill="1"/>
    <xf numFmtId="0" fontId="0" fillId="0" borderId="0" xfId="0" applyFill="1"/>
    <xf numFmtId="0" fontId="32" fillId="0" borderId="0" xfId="0" applyFont="1" applyFill="1"/>
    <xf numFmtId="0" fontId="0" fillId="0" borderId="0" xfId="0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1" fillId="0" borderId="0" xfId="0" applyFont="1" applyFill="1"/>
    <xf numFmtId="0" fontId="0" fillId="0" borderId="0" xfId="0" applyBorder="1"/>
    <xf numFmtId="0" fontId="10" fillId="0" borderId="0" xfId="0" applyFont="1" applyAlignment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Alignment="1">
      <alignment horizontal="right"/>
    </xf>
    <xf numFmtId="167" fontId="0" fillId="0" borderId="0" xfId="0" applyNumberFormat="1"/>
    <xf numFmtId="2" fontId="0" fillId="0" borderId="0" xfId="0" applyNumberFormat="1"/>
    <xf numFmtId="0" fontId="35" fillId="0" borderId="0" xfId="0" applyFont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1" xfId="0" applyFont="1" applyBorder="1" applyAlignment="1"/>
    <xf numFmtId="0" fontId="40" fillId="0" borderId="3" xfId="0" applyFont="1" applyBorder="1" applyAlignment="1">
      <alignment horizontal="center"/>
    </xf>
    <xf numFmtId="0" fontId="23" fillId="0" borderId="0" xfId="0" applyFont="1"/>
    <xf numFmtId="0" fontId="39" fillId="0" borderId="1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167" fontId="39" fillId="0" borderId="8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167" fontId="39" fillId="0" borderId="1" xfId="0" applyNumberFormat="1" applyFont="1" applyBorder="1" applyAlignment="1">
      <alignment horizontal="right"/>
    </xf>
    <xf numFmtId="0" fontId="43" fillId="0" borderId="0" xfId="0" applyFont="1"/>
    <xf numFmtId="0" fontId="40" fillId="0" borderId="1" xfId="0" applyFont="1" applyBorder="1"/>
    <xf numFmtId="164" fontId="44" fillId="0" borderId="1" xfId="0" applyNumberFormat="1" applyFont="1" applyBorder="1" applyAlignment="1">
      <alignment horizontal="right"/>
    </xf>
    <xf numFmtId="0" fontId="40" fillId="0" borderId="1" xfId="0" applyFont="1" applyBorder="1" applyAlignment="1">
      <alignment horizontal="center"/>
    </xf>
    <xf numFmtId="0" fontId="41" fillId="0" borderId="0" xfId="0" applyFont="1" applyAlignment="1">
      <alignment horizontal="right"/>
    </xf>
    <xf numFmtId="164" fontId="40" fillId="0" borderId="1" xfId="0" applyNumberFormat="1" applyFont="1" applyBorder="1"/>
    <xf numFmtId="164" fontId="39" fillId="0" borderId="1" xfId="0" applyNumberFormat="1" applyFont="1" applyBorder="1" applyAlignment="1">
      <alignment horizontal="right" vertical="center"/>
    </xf>
    <xf numFmtId="164" fontId="39" fillId="0" borderId="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164" fontId="44" fillId="0" borderId="1" xfId="0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44" fillId="0" borderId="1" xfId="0" applyFont="1" applyBorder="1" applyAlignment="1">
      <alignment horizontal="left"/>
    </xf>
    <xf numFmtId="0" fontId="44" fillId="0" borderId="9" xfId="0" applyFont="1" applyBorder="1" applyAlignment="1">
      <alignment horizontal="left"/>
    </xf>
    <xf numFmtId="164" fontId="44" fillId="0" borderId="1" xfId="0" applyNumberFormat="1" applyFont="1" applyFill="1" applyBorder="1"/>
    <xf numFmtId="167" fontId="39" fillId="0" borderId="1" xfId="0" applyNumberFormat="1" applyFont="1" applyFill="1" applyBorder="1" applyAlignment="1">
      <alignment horizontal="right"/>
    </xf>
    <xf numFmtId="0" fontId="42" fillId="0" borderId="0" xfId="0" applyFont="1" applyAlignment="1"/>
    <xf numFmtId="0" fontId="36" fillId="0" borderId="0" xfId="0" applyFont="1" applyAlignment="1"/>
    <xf numFmtId="0" fontId="25" fillId="0" borderId="0" xfId="0" applyFont="1" applyBorder="1"/>
    <xf numFmtId="0" fontId="44" fillId="0" borderId="8" xfId="0" applyFont="1" applyBorder="1" applyAlignment="1">
      <alignment horizontal="left"/>
    </xf>
    <xf numFmtId="165" fontId="44" fillId="2" borderId="1" xfId="0" applyNumberFormat="1" applyFont="1" applyFill="1" applyBorder="1" applyAlignment="1">
      <alignment horizontal="center"/>
    </xf>
    <xf numFmtId="165" fontId="44" fillId="2" borderId="1" xfId="0" applyNumberFormat="1" applyFont="1" applyFill="1" applyBorder="1" applyAlignment="1">
      <alignment horizontal="right"/>
    </xf>
    <xf numFmtId="164" fontId="47" fillId="0" borderId="1" xfId="0" applyNumberFormat="1" applyFont="1" applyFill="1" applyBorder="1" applyAlignment="1">
      <alignment horizontal="center"/>
    </xf>
    <xf numFmtId="164" fontId="47" fillId="0" borderId="1" xfId="0" applyNumberFormat="1" applyFont="1" applyBorder="1" applyAlignment="1">
      <alignment horizontal="center"/>
    </xf>
    <xf numFmtId="164" fontId="48" fillId="0" borderId="1" xfId="0" applyNumberFormat="1" applyFont="1" applyBorder="1"/>
    <xf numFmtId="0" fontId="44" fillId="0" borderId="2" xfId="0" applyFont="1" applyBorder="1" applyAlignment="1">
      <alignment horizontal="left"/>
    </xf>
    <xf numFmtId="164" fontId="44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right"/>
    </xf>
    <xf numFmtId="0" fontId="25" fillId="0" borderId="1" xfId="0" applyFont="1" applyBorder="1"/>
    <xf numFmtId="164" fontId="44" fillId="0" borderId="1" xfId="0" applyNumberFormat="1" applyFont="1" applyFill="1" applyBorder="1" applyAlignment="1">
      <alignment horizontal="center"/>
    </xf>
    <xf numFmtId="164" fontId="44" fillId="0" borderId="1" xfId="0" applyNumberFormat="1" applyFont="1" applyBorder="1" applyAlignment="1">
      <alignment horizontal="center"/>
    </xf>
    <xf numFmtId="164" fontId="44" fillId="0" borderId="1" xfId="0" applyNumberFormat="1" applyFont="1" applyBorder="1"/>
    <xf numFmtId="0" fontId="41" fillId="0" borderId="1" xfId="0" applyFont="1" applyBorder="1"/>
    <xf numFmtId="164" fontId="39" fillId="0" borderId="1" xfId="0" applyNumberFormat="1" applyFont="1" applyBorder="1" applyAlignment="1">
      <alignment horizontal="right"/>
    </xf>
    <xf numFmtId="0" fontId="51" fillId="0" borderId="0" xfId="0" applyFont="1"/>
    <xf numFmtId="0" fontId="41" fillId="0" borderId="4" xfId="0" applyFont="1" applyBorder="1" applyAlignment="1">
      <alignment horizontal="right"/>
    </xf>
    <xf numFmtId="0" fontId="20" fillId="0" borderId="0" xfId="0" applyFont="1" applyAlignment="1"/>
    <xf numFmtId="2" fontId="32" fillId="0" borderId="10" xfId="0" applyNumberFormat="1" applyFont="1" applyFill="1" applyBorder="1" applyAlignment="1">
      <alignment horizontal="left"/>
    </xf>
    <xf numFmtId="0" fontId="41" fillId="0" borderId="1" xfId="0" applyFont="1" applyBorder="1" applyAlignment="1">
      <alignment vertical="top" wrapText="1"/>
    </xf>
    <xf numFmtId="2" fontId="39" fillId="0" borderId="0" xfId="0" applyNumberFormat="1" applyFont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52" fillId="0" borderId="1" xfId="0" applyFont="1" applyBorder="1" applyAlignment="1">
      <alignment horizontal="left"/>
    </xf>
    <xf numFmtId="2" fontId="39" fillId="0" borderId="1" xfId="0" applyNumberFormat="1" applyFont="1" applyBorder="1"/>
    <xf numFmtId="2" fontId="39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24" fillId="0" borderId="0" xfId="0" applyFont="1" applyBorder="1"/>
    <xf numFmtId="0" fontId="5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9" fillId="0" borderId="1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2" fontId="44" fillId="0" borderId="0" xfId="0" applyNumberFormat="1" applyFont="1" applyBorder="1"/>
    <xf numFmtId="2" fontId="44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54" fillId="0" borderId="0" xfId="0" applyFont="1" applyAlignment="1">
      <alignment vertical="top"/>
    </xf>
    <xf numFmtId="0" fontId="39" fillId="0" borderId="8" xfId="0" applyFont="1" applyBorder="1" applyAlignment="1">
      <alignment horizontal="center" vertical="center" wrapText="1"/>
    </xf>
    <xf numFmtId="167" fontId="55" fillId="0" borderId="8" xfId="0" applyNumberFormat="1" applyFont="1" applyFill="1" applyBorder="1" applyAlignment="1">
      <alignment horizontal="center" vertical="top" wrapText="1"/>
    </xf>
    <xf numFmtId="167" fontId="55" fillId="0" borderId="1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32" fillId="0" borderId="0" xfId="0" applyFont="1" applyAlignment="1">
      <alignment vertical="center" textRotation="90" wrapText="1"/>
    </xf>
    <xf numFmtId="0" fontId="32" fillId="0" borderId="0" xfId="0" applyFont="1" applyAlignment="1"/>
    <xf numFmtId="0" fontId="39" fillId="0" borderId="1" xfId="0" applyFont="1" applyBorder="1" applyAlignment="1">
      <alignment horizontal="center"/>
    </xf>
    <xf numFmtId="164" fontId="39" fillId="4" borderId="1" xfId="0" applyNumberFormat="1" applyFont="1" applyFill="1" applyBorder="1"/>
    <xf numFmtId="0" fontId="39" fillId="0" borderId="9" xfId="0" applyFont="1" applyFill="1" applyBorder="1"/>
    <xf numFmtId="164" fontId="44" fillId="0" borderId="0" xfId="0" applyNumberFormat="1" applyFont="1" applyBorder="1"/>
    <xf numFmtId="164" fontId="39" fillId="0" borderId="1" xfId="0" applyNumberFormat="1" applyFont="1" applyBorder="1"/>
    <xf numFmtId="172" fontId="39" fillId="0" borderId="1" xfId="0" applyNumberFormat="1" applyFont="1" applyBorder="1" applyAlignment="1"/>
    <xf numFmtId="0" fontId="39" fillId="2" borderId="1" xfId="0" applyFont="1" applyFill="1" applyBorder="1" applyAlignment="1">
      <alignment horizontal="center"/>
    </xf>
    <xf numFmtId="165" fontId="39" fillId="2" borderId="2" xfId="0" applyNumberFormat="1" applyFont="1" applyFill="1" applyBorder="1"/>
    <xf numFmtId="1" fontId="39" fillId="2" borderId="1" xfId="0" applyNumberFormat="1" applyFont="1" applyFill="1" applyBorder="1"/>
    <xf numFmtId="0" fontId="44" fillId="0" borderId="1" xfId="0" applyFont="1" applyFill="1" applyBorder="1"/>
    <xf numFmtId="164" fontId="32" fillId="0" borderId="0" xfId="0" applyNumberFormat="1" applyFont="1"/>
    <xf numFmtId="164" fontId="39" fillId="0" borderId="2" xfId="0" applyNumberFormat="1" applyFont="1" applyFill="1" applyBorder="1" applyAlignment="1">
      <alignment vertical="center"/>
    </xf>
    <xf numFmtId="167" fontId="39" fillId="2" borderId="2" xfId="0" applyNumberFormat="1" applyFont="1" applyFill="1" applyBorder="1" applyAlignment="1">
      <alignment vertical="center"/>
    </xf>
    <xf numFmtId="167" fontId="32" fillId="0" borderId="0" xfId="0" applyNumberFormat="1" applyFont="1" applyFill="1"/>
    <xf numFmtId="0" fontId="39" fillId="2" borderId="1" xfId="0" applyFont="1" applyFill="1" applyBorder="1" applyAlignment="1">
      <alignment horizontal="center" vertical="center"/>
    </xf>
    <xf numFmtId="169" fontId="32" fillId="0" borderId="0" xfId="0" applyNumberFormat="1" applyFont="1" applyFill="1"/>
    <xf numFmtId="167" fontId="43" fillId="0" borderId="0" xfId="0" applyNumberFormat="1" applyFont="1" applyFill="1"/>
    <xf numFmtId="164" fontId="39" fillId="2" borderId="1" xfId="0" applyNumberFormat="1" applyFont="1" applyFill="1" applyBorder="1"/>
    <xf numFmtId="164" fontId="39" fillId="2" borderId="2" xfId="0" applyNumberFormat="1" applyFont="1" applyFill="1" applyBorder="1"/>
    <xf numFmtId="167" fontId="39" fillId="2" borderId="1" xfId="0" applyNumberFormat="1" applyFont="1" applyFill="1" applyBorder="1" applyAlignment="1">
      <alignment vertical="center"/>
    </xf>
    <xf numFmtId="0" fontId="44" fillId="0" borderId="3" xfId="0" applyFont="1" applyFill="1" applyBorder="1"/>
    <xf numFmtId="164" fontId="39" fillId="2" borderId="3" xfId="0" applyNumberFormat="1" applyFont="1" applyFill="1" applyBorder="1"/>
    <xf numFmtId="167" fontId="39" fillId="2" borderId="1" xfId="0" applyNumberFormat="1" applyFont="1" applyFill="1" applyBorder="1"/>
    <xf numFmtId="164" fontId="44" fillId="0" borderId="4" xfId="0" applyNumberFormat="1" applyFont="1" applyBorder="1"/>
    <xf numFmtId="164" fontId="8" fillId="0" borderId="0" xfId="0" applyNumberFormat="1" applyFont="1" applyFill="1" applyBorder="1"/>
    <xf numFmtId="0" fontId="46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164" fontId="32" fillId="0" borderId="0" xfId="0" applyNumberFormat="1" applyFont="1" applyBorder="1"/>
    <xf numFmtId="164" fontId="39" fillId="0" borderId="3" xfId="0" applyNumberFormat="1" applyFont="1" applyBorder="1" applyAlignment="1">
      <alignment horizontal="left"/>
    </xf>
    <xf numFmtId="0" fontId="44" fillId="2" borderId="1" xfId="0" applyFont="1" applyFill="1" applyBorder="1" applyAlignment="1">
      <alignment horizontal="center"/>
    </xf>
    <xf numFmtId="0" fontId="58" fillId="2" borderId="2" xfId="0" applyFont="1" applyFill="1" applyBorder="1" applyAlignment="1"/>
    <xf numFmtId="0" fontId="58" fillId="2" borderId="3" xfId="0" applyFont="1" applyFill="1" applyBorder="1" applyAlignment="1"/>
    <xf numFmtId="164" fontId="39" fillId="0" borderId="2" xfId="0" applyNumberFormat="1" applyFont="1" applyFill="1" applyBorder="1"/>
    <xf numFmtId="0" fontId="47" fillId="0" borderId="0" xfId="0" applyFont="1"/>
    <xf numFmtId="169" fontId="47" fillId="0" borderId="0" xfId="0" applyNumberFormat="1" applyFont="1" applyFill="1"/>
    <xf numFmtId="165" fontId="39" fillId="2" borderId="1" xfId="0" applyNumberFormat="1" applyFont="1" applyFill="1" applyBorder="1"/>
    <xf numFmtId="167" fontId="39" fillId="2" borderId="2" xfId="0" applyNumberFormat="1" applyFont="1" applyFill="1" applyBorder="1"/>
    <xf numFmtId="0" fontId="44" fillId="0" borderId="1" xfId="0" applyFont="1" applyBorder="1"/>
    <xf numFmtId="167" fontId="32" fillId="0" borderId="0" xfId="0" applyNumberFormat="1" applyFont="1" applyBorder="1"/>
    <xf numFmtId="165" fontId="32" fillId="0" borderId="0" xfId="0" applyNumberFormat="1" applyFont="1"/>
    <xf numFmtId="2" fontId="32" fillId="0" borderId="0" xfId="0" applyNumberFormat="1" applyFont="1"/>
    <xf numFmtId="0" fontId="44" fillId="0" borderId="1" xfId="0" applyFont="1" applyBorder="1" applyAlignment="1">
      <alignment horizontal="center"/>
    </xf>
    <xf numFmtId="167" fontId="39" fillId="0" borderId="2" xfId="0" applyNumberFormat="1" applyFont="1" applyFill="1" applyBorder="1"/>
    <xf numFmtId="167" fontId="39" fillId="0" borderId="2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20" fontId="59" fillId="0" borderId="21" xfId="0" applyNumberFormat="1" applyFont="1" applyBorder="1" applyAlignment="1"/>
    <xf numFmtId="20" fontId="59" fillId="0" borderId="7" xfId="0" applyNumberFormat="1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2" fontId="59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164" fontId="5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0" xfId="0" applyFont="1" applyFill="1"/>
    <xf numFmtId="0" fontId="0" fillId="3" borderId="0" xfId="0" applyFill="1"/>
    <xf numFmtId="0" fontId="74" fillId="3" borderId="1" xfId="0" applyFont="1" applyFill="1" applyBorder="1" applyAlignment="1">
      <alignment horizontal="center" vertical="center" wrapText="1"/>
    </xf>
    <xf numFmtId="0" fontId="75" fillId="3" borderId="1" xfId="0" applyFont="1" applyFill="1" applyBorder="1" applyAlignment="1">
      <alignment horizontal="center" wrapText="1"/>
    </xf>
    <xf numFmtId="0" fontId="74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74" fillId="3" borderId="1" xfId="0" applyNumberFormat="1" applyFont="1" applyFill="1" applyBorder="1" applyAlignment="1">
      <alignment horizontal="center" wrapText="1"/>
    </xf>
    <xf numFmtId="0" fontId="74" fillId="3" borderId="1" xfId="0" applyFont="1" applyFill="1" applyBorder="1" applyAlignment="1" applyProtection="1">
      <alignment horizontal="center" wrapText="1"/>
      <protection locked="0"/>
    </xf>
    <xf numFmtId="0" fontId="74" fillId="3" borderId="1" xfId="0" applyFont="1" applyFill="1" applyBorder="1" applyAlignment="1" applyProtection="1">
      <alignment horizontal="center" vertical="center" wrapText="1"/>
      <protection locked="0"/>
    </xf>
    <xf numFmtId="0" fontId="75" fillId="3" borderId="0" xfId="0" applyFont="1" applyFill="1" applyBorder="1" applyAlignment="1">
      <alignment horizontal="center" wrapText="1"/>
    </xf>
    <xf numFmtId="1" fontId="10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Border="1" applyAlignment="1">
      <alignment horizontal="center" vertical="center"/>
    </xf>
    <xf numFmtId="1" fontId="75" fillId="3" borderId="0" xfId="0" applyNumberFormat="1" applyFont="1" applyFill="1" applyBorder="1" applyAlignment="1">
      <alignment horizontal="center" wrapText="1"/>
    </xf>
    <xf numFmtId="0" fontId="75" fillId="3" borderId="0" xfId="0" applyFont="1" applyFill="1" applyBorder="1" applyAlignment="1" applyProtection="1">
      <alignment horizontal="center" wrapText="1"/>
      <protection locked="0"/>
    </xf>
    <xf numFmtId="0" fontId="74" fillId="3" borderId="0" xfId="0" applyFont="1" applyFill="1" applyBorder="1" applyAlignment="1">
      <alignment horizontal="center" wrapText="1"/>
    </xf>
    <xf numFmtId="1" fontId="8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>
      <alignment horizontal="center" vertical="center"/>
    </xf>
    <xf numFmtId="1" fontId="74" fillId="3" borderId="0" xfId="0" applyNumberFormat="1" applyFont="1" applyFill="1" applyBorder="1" applyAlignment="1">
      <alignment horizontal="center" wrapText="1"/>
    </xf>
    <xf numFmtId="0" fontId="74" fillId="3" borderId="0" xfId="0" applyFont="1" applyFill="1" applyAlignment="1"/>
    <xf numFmtId="0" fontId="2" fillId="3" borderId="0" xfId="0" applyFont="1" applyFill="1"/>
    <xf numFmtId="0" fontId="76" fillId="0" borderId="0" xfId="0" applyFont="1"/>
    <xf numFmtId="0" fontId="23" fillId="0" borderId="0" xfId="0" applyFont="1" applyAlignment="1"/>
    <xf numFmtId="0" fontId="23" fillId="0" borderId="0" xfId="0" applyFont="1" applyAlignment="1">
      <alignment vertical="center"/>
    </xf>
    <xf numFmtId="0" fontId="76" fillId="0" borderId="0" xfId="0" applyFont="1" applyAlignment="1"/>
    <xf numFmtId="0" fontId="0" fillId="0" borderId="0" xfId="0" applyAlignmen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59" fillId="0" borderId="1" xfId="0" applyFont="1" applyBorder="1" applyAlignment="1">
      <alignment horizontal="center" vertical="center"/>
    </xf>
    <xf numFmtId="0" fontId="59" fillId="0" borderId="1" xfId="0" applyFont="1" applyBorder="1"/>
    <xf numFmtId="0" fontId="59" fillId="0" borderId="1" xfId="0" applyFont="1" applyFill="1" applyBorder="1" applyAlignment="1">
      <alignment horizontal="center" vertical="center"/>
    </xf>
    <xf numFmtId="2" fontId="0" fillId="0" borderId="0" xfId="0" applyNumberFormat="1" applyBorder="1"/>
    <xf numFmtId="0" fontId="7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1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/>
    </xf>
    <xf numFmtId="0" fontId="81" fillId="0" borderId="0" xfId="0" applyFont="1" applyAlignment="1"/>
    <xf numFmtId="0" fontId="59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2" fontId="84" fillId="0" borderId="1" xfId="0" applyNumberFormat="1" applyFont="1" applyBorder="1" applyAlignment="1">
      <alignment horizontal="center"/>
    </xf>
    <xf numFmtId="2" fontId="82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50" fillId="0" borderId="0" xfId="0" applyFont="1" applyAlignment="1">
      <alignment horizontal="center"/>
    </xf>
    <xf numFmtId="0" fontId="50" fillId="0" borderId="0" xfId="0" applyFont="1"/>
    <xf numFmtId="0" fontId="85" fillId="0" borderId="1" xfId="0" applyFont="1" applyBorder="1" applyAlignment="1">
      <alignment horizontal="center"/>
    </xf>
    <xf numFmtId="0" fontId="40" fillId="0" borderId="1" xfId="0" applyFont="1" applyBorder="1" applyAlignment="1">
      <alignment vertical="center"/>
    </xf>
    <xf numFmtId="0" fontId="0" fillId="0" borderId="0" xfId="0"/>
    <xf numFmtId="0" fontId="63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8" fillId="0" borderId="0" xfId="0" applyFont="1" applyFill="1" applyBorder="1"/>
    <xf numFmtId="1" fontId="8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6" fillId="2" borderId="0" xfId="0" applyFont="1" applyFill="1" applyBorder="1" applyAlignment="1">
      <alignment wrapText="1"/>
    </xf>
    <xf numFmtId="0" fontId="6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2" fontId="8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/>
    <xf numFmtId="0" fontId="10" fillId="0" borderId="0" xfId="0" applyFont="1"/>
    <xf numFmtId="0" fontId="10" fillId="0" borderId="0" xfId="0" applyFont="1" applyBorder="1"/>
    <xf numFmtId="1" fontId="10" fillId="0" borderId="0" xfId="0" applyNumberFormat="1" applyFont="1" applyBorder="1"/>
    <xf numFmtId="0" fontId="67" fillId="2" borderId="0" xfId="0" applyFont="1" applyFill="1" applyBorder="1" applyAlignment="1">
      <alignment wrapText="1"/>
    </xf>
    <xf numFmtId="0" fontId="67" fillId="2" borderId="0" xfId="0" applyFont="1" applyFill="1" applyBorder="1" applyAlignment="1">
      <alignment horizontal="center" vertical="center" wrapText="1"/>
    </xf>
    <xf numFmtId="0" fontId="68" fillId="0" borderId="0" xfId="0" applyFont="1" applyAlignment="1"/>
    <xf numFmtId="0" fontId="0" fillId="0" borderId="0" xfId="0" applyBorder="1"/>
    <xf numFmtId="0" fontId="32" fillId="0" borderId="0" xfId="0" applyFont="1"/>
    <xf numFmtId="0" fontId="43" fillId="0" borderId="0" xfId="0" applyFont="1" applyAlignment="1"/>
    <xf numFmtId="0" fontId="32" fillId="0" borderId="0" xfId="0" applyFont="1" applyBorder="1"/>
    <xf numFmtId="0" fontId="61" fillId="5" borderId="32" xfId="0" applyFont="1" applyFill="1" applyBorder="1" applyAlignment="1">
      <alignment horizontal="center" vertical="center"/>
    </xf>
    <xf numFmtId="0" fontId="69" fillId="5" borderId="32" xfId="2" applyFill="1" applyBorder="1" applyAlignment="1" applyProtection="1">
      <alignment horizontal="center" vertical="center"/>
    </xf>
    <xf numFmtId="0" fontId="70" fillId="6" borderId="32" xfId="0" applyFont="1" applyFill="1" applyBorder="1" applyAlignment="1">
      <alignment horizontal="center"/>
    </xf>
    <xf numFmtId="0" fontId="0" fillId="0" borderId="1" xfId="0" applyBorder="1"/>
    <xf numFmtId="0" fontId="70" fillId="0" borderId="32" xfId="0" applyFont="1" applyBorder="1" applyAlignment="1">
      <alignment horizontal="center"/>
    </xf>
    <xf numFmtId="0" fontId="71" fillId="7" borderId="32" xfId="0" applyFont="1" applyFill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61" fillId="8" borderId="36" xfId="0" applyFont="1" applyFill="1" applyBorder="1" applyAlignment="1">
      <alignment horizontal="center" vertical="center"/>
    </xf>
    <xf numFmtId="0" fontId="0" fillId="0" borderId="8" xfId="0" applyBorder="1"/>
    <xf numFmtId="0" fontId="0" fillId="0" borderId="39" xfId="0" applyBorder="1"/>
    <xf numFmtId="0" fontId="0" fillId="0" borderId="2" xfId="0" applyBorder="1"/>
    <xf numFmtId="0" fontId="8" fillId="0" borderId="0" xfId="0" applyFont="1" applyFill="1" applyBorder="1" applyAlignment="1">
      <alignment horizontal="right"/>
    </xf>
    <xf numFmtId="0" fontId="88" fillId="0" borderId="0" xfId="0" applyFont="1"/>
    <xf numFmtId="0" fontId="89" fillId="0" borderId="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20" fillId="0" borderId="1" xfId="0" applyFont="1" applyBorder="1"/>
    <xf numFmtId="0" fontId="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2" borderId="2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38" fillId="0" borderId="2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/>
    <xf numFmtId="0" fontId="41" fillId="0" borderId="3" xfId="0" applyFont="1" applyBorder="1" applyAlignment="1"/>
    <xf numFmtId="0" fontId="39" fillId="2" borderId="2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left" vertical="center"/>
    </xf>
    <xf numFmtId="1" fontId="39" fillId="0" borderId="2" xfId="0" applyNumberFormat="1" applyFont="1" applyBorder="1" applyAlignment="1">
      <alignment horizontal="center"/>
    </xf>
    <xf numFmtId="1" fontId="39" fillId="0" borderId="3" xfId="0" applyNumberFormat="1" applyFont="1" applyBorder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6" fillId="0" borderId="0" xfId="0" applyFont="1" applyAlignment="1"/>
    <xf numFmtId="0" fontId="43" fillId="0" borderId="0" xfId="0" applyFont="1" applyAlignment="1">
      <alignment horizontal="center"/>
    </xf>
    <xf numFmtId="0" fontId="6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4" fillId="3" borderId="0" xfId="0" applyFont="1" applyFill="1" applyBorder="1" applyAlignment="1" applyProtection="1">
      <alignment horizontal="center" wrapText="1"/>
      <protection locked="0"/>
    </xf>
    <xf numFmtId="0" fontId="74" fillId="3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/>
    <xf numFmtId="1" fontId="8" fillId="0" borderId="1" xfId="3" applyNumberFormat="1" applyFont="1" applyFill="1" applyBorder="1" applyAlignment="1">
      <alignment horizontal="center"/>
    </xf>
    <xf numFmtId="1" fontId="8" fillId="0" borderId="1" xfId="4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12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wrapText="1"/>
    </xf>
    <xf numFmtId="168" fontId="13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43" fontId="12" fillId="0" borderId="2" xfId="1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43" fontId="9" fillId="2" borderId="1" xfId="1" applyFont="1" applyFill="1" applyBorder="1" applyAlignment="1">
      <alignment horizontal="left"/>
    </xf>
    <xf numFmtId="43" fontId="21" fillId="0" borderId="1" xfId="1" applyFont="1" applyBorder="1"/>
    <xf numFmtId="0" fontId="26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0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46" fillId="0" borderId="2" xfId="0" applyFont="1" applyBorder="1" applyAlignment="1"/>
    <xf numFmtId="0" fontId="46" fillId="0" borderId="4" xfId="0" applyFont="1" applyBorder="1" applyAlignment="1"/>
    <xf numFmtId="0" fontId="46" fillId="0" borderId="3" xfId="0" applyFont="1" applyBorder="1" applyAlignment="1"/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2" borderId="2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39" fillId="2" borderId="2" xfId="0" applyFont="1" applyFill="1" applyBorder="1" applyAlignment="1">
      <alignment horizontal="left"/>
    </xf>
    <xf numFmtId="0" fontId="39" fillId="2" borderId="4" xfId="0" applyFont="1" applyFill="1" applyBorder="1" applyAlignment="1">
      <alignment horizontal="left"/>
    </xf>
    <xf numFmtId="0" fontId="39" fillId="2" borderId="3" xfId="0" applyFont="1" applyFill="1" applyBorder="1" applyAlignment="1">
      <alignment horizontal="left"/>
    </xf>
    <xf numFmtId="164" fontId="49" fillId="0" borderId="2" xfId="0" applyNumberFormat="1" applyFont="1" applyBorder="1" applyAlignment="1">
      <alignment horizontal="center"/>
    </xf>
    <xf numFmtId="164" fontId="49" fillId="0" borderId="3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14" fontId="38" fillId="0" borderId="1" xfId="0" applyNumberFormat="1" applyFont="1" applyBorder="1" applyAlignment="1"/>
    <xf numFmtId="0" fontId="38" fillId="0" borderId="2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38" fillId="0" borderId="2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14" fontId="39" fillId="0" borderId="2" xfId="0" applyNumberFormat="1" applyFont="1" applyBorder="1" applyAlignment="1">
      <alignment horizontal="left"/>
    </xf>
    <xf numFmtId="14" fontId="39" fillId="0" borderId="4" xfId="0" applyNumberFormat="1" applyFont="1" applyBorder="1" applyAlignment="1">
      <alignment horizontal="left"/>
    </xf>
    <xf numFmtId="14" fontId="39" fillId="0" borderId="3" xfId="0" applyNumberFormat="1" applyFont="1" applyBorder="1" applyAlignment="1">
      <alignment horizontal="left"/>
    </xf>
    <xf numFmtId="0" fontId="85" fillId="0" borderId="1" xfId="0" applyFont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8" fillId="0" borderId="1" xfId="0" applyFont="1" applyBorder="1" applyAlignment="1">
      <alignment vertical="center"/>
    </xf>
    <xf numFmtId="0" fontId="46" fillId="0" borderId="1" xfId="0" applyFont="1" applyBorder="1" applyAlignment="1"/>
    <xf numFmtId="0" fontId="38" fillId="0" borderId="2" xfId="0" applyFont="1" applyBorder="1" applyAlignment="1"/>
    <xf numFmtId="0" fontId="38" fillId="0" borderId="4" xfId="0" applyFont="1" applyBorder="1" applyAlignment="1"/>
    <xf numFmtId="0" fontId="38" fillId="0" borderId="3" xfId="0" applyFont="1" applyBorder="1" applyAlignment="1"/>
    <xf numFmtId="0" fontId="41" fillId="0" borderId="2" xfId="0" applyFont="1" applyBorder="1" applyAlignment="1"/>
    <xf numFmtId="0" fontId="41" fillId="0" borderId="4" xfId="0" applyFont="1" applyBorder="1" applyAlignment="1"/>
    <xf numFmtId="0" fontId="41" fillId="0" borderId="3" xfId="0" applyFont="1" applyBorder="1" applyAlignment="1"/>
    <xf numFmtId="0" fontId="39" fillId="2" borderId="2" xfId="0" applyFont="1" applyFill="1" applyBorder="1" applyAlignment="1"/>
    <xf numFmtId="0" fontId="39" fillId="2" borderId="4" xfId="0" applyFont="1" applyFill="1" applyBorder="1" applyAlignment="1"/>
    <xf numFmtId="0" fontId="39" fillId="2" borderId="3" xfId="0" applyFont="1" applyFill="1" applyBorder="1" applyAlignment="1"/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167" fontId="55" fillId="0" borderId="1" xfId="0" applyNumberFormat="1" applyFont="1" applyFill="1" applyBorder="1" applyAlignment="1">
      <alignment horizontal="center" vertical="top" wrapText="1"/>
    </xf>
    <xf numFmtId="0" fontId="39" fillId="0" borderId="2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0" borderId="9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left" vertical="center"/>
    </xf>
    <xf numFmtId="0" fontId="46" fillId="0" borderId="3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1" fontId="39" fillId="2" borderId="1" xfId="0" applyNumberFormat="1" applyFont="1" applyFill="1" applyBorder="1" applyAlignment="1">
      <alignment horizontal="center"/>
    </xf>
    <xf numFmtId="1" fontId="39" fillId="2" borderId="2" xfId="0" applyNumberFormat="1" applyFont="1" applyFill="1" applyBorder="1" applyAlignment="1">
      <alignment horizontal="center" vertical="center"/>
    </xf>
    <xf numFmtId="1" fontId="39" fillId="2" borderId="3" xfId="0" applyNumberFormat="1" applyFont="1" applyFill="1" applyBorder="1" applyAlignment="1">
      <alignment horizontal="center" vertical="center"/>
    </xf>
    <xf numFmtId="172" fontId="39" fillId="0" borderId="1" xfId="0" applyNumberFormat="1" applyFont="1" applyBorder="1" applyAlignment="1">
      <alignment horizontal="center"/>
    </xf>
    <xf numFmtId="172" fontId="39" fillId="0" borderId="2" xfId="0" applyNumberFormat="1" applyFont="1" applyBorder="1" applyAlignment="1">
      <alignment horizontal="center"/>
    </xf>
    <xf numFmtId="172" fontId="39" fillId="0" borderId="3" xfId="0" applyNumberFormat="1" applyFont="1" applyBorder="1" applyAlignment="1">
      <alignment horizontal="center"/>
    </xf>
    <xf numFmtId="0" fontId="39" fillId="2" borderId="2" xfId="0" applyFont="1" applyFill="1" applyBorder="1" applyAlignment="1">
      <alignment horizontal="left" vertical="center" shrinkToFit="1"/>
    </xf>
    <xf numFmtId="0" fontId="39" fillId="2" borderId="4" xfId="0" applyFont="1" applyFill="1" applyBorder="1" applyAlignment="1">
      <alignment horizontal="left" vertical="center" shrinkToFit="1"/>
    </xf>
    <xf numFmtId="0" fontId="39" fillId="2" borderId="3" xfId="0" applyFont="1" applyFill="1" applyBorder="1" applyAlignment="1">
      <alignment horizontal="left" vertical="center" shrinkToFit="1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3" xfId="0" applyNumberFormat="1" applyFont="1" applyFill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2" borderId="1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1" fontId="39" fillId="0" borderId="2" xfId="0" applyNumberFormat="1" applyFont="1" applyBorder="1" applyAlignment="1">
      <alignment horizontal="center" vertical="center"/>
    </xf>
    <xf numFmtId="1" fontId="39" fillId="0" borderId="3" xfId="0" applyNumberFormat="1" applyFont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top" wrapText="1"/>
    </xf>
    <xf numFmtId="0" fontId="39" fillId="2" borderId="4" xfId="0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left" vertical="top"/>
    </xf>
    <xf numFmtId="164" fontId="39" fillId="2" borderId="2" xfId="0" applyNumberFormat="1" applyFont="1" applyFill="1" applyBorder="1" applyAlignment="1">
      <alignment horizontal="center"/>
    </xf>
    <xf numFmtId="164" fontId="39" fillId="2" borderId="3" xfId="0" applyNumberFormat="1" applyFont="1" applyFill="1" applyBorder="1" applyAlignment="1">
      <alignment horizontal="center"/>
    </xf>
    <xf numFmtId="1" fontId="39" fillId="0" borderId="2" xfId="0" applyNumberFormat="1" applyFont="1" applyBorder="1" applyAlignment="1">
      <alignment horizontal="center"/>
    </xf>
    <xf numFmtId="1" fontId="39" fillId="0" borderId="3" xfId="0" applyNumberFormat="1" applyFont="1" applyBorder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1" fontId="39" fillId="0" borderId="4" xfId="0" applyNumberFormat="1" applyFont="1" applyBorder="1" applyAlignment="1">
      <alignment horizontal="center"/>
    </xf>
    <xf numFmtId="0" fontId="56" fillId="0" borderId="2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164" fontId="56" fillId="0" borderId="13" xfId="0" applyNumberFormat="1" applyFont="1" applyBorder="1" applyAlignment="1">
      <alignment horizontal="center"/>
    </xf>
    <xf numFmtId="0" fontId="46" fillId="0" borderId="4" xfId="0" applyFont="1" applyBorder="1" applyAlignment="1">
      <alignment horizontal="center" vertical="center"/>
    </xf>
    <xf numFmtId="164" fontId="39" fillId="0" borderId="15" xfId="0" applyNumberFormat="1" applyFont="1" applyFill="1" applyBorder="1" applyAlignment="1">
      <alignment horizontal="center" vertical="center"/>
    </xf>
    <xf numFmtId="164" fontId="39" fillId="0" borderId="16" xfId="0" applyNumberFormat="1" applyFont="1" applyFill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/>
    </xf>
    <xf numFmtId="0" fontId="46" fillId="0" borderId="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164" fontId="57" fillId="3" borderId="15" xfId="0" applyNumberFormat="1" applyFont="1" applyFill="1" applyBorder="1" applyAlignment="1">
      <alignment horizontal="center" vertical="center"/>
    </xf>
    <xf numFmtId="164" fontId="57" fillId="3" borderId="16" xfId="0" applyNumberFormat="1" applyFont="1" applyFill="1" applyBorder="1" applyAlignment="1">
      <alignment horizontal="center" vertical="center"/>
    </xf>
    <xf numFmtId="164" fontId="39" fillId="3" borderId="15" xfId="0" applyNumberFormat="1" applyFont="1" applyFill="1" applyBorder="1" applyAlignment="1">
      <alignment horizontal="center"/>
    </xf>
    <xf numFmtId="164" fontId="39" fillId="3" borderId="16" xfId="0" applyNumberFormat="1" applyFont="1" applyFill="1" applyBorder="1" applyAlignment="1">
      <alignment horizontal="center"/>
    </xf>
    <xf numFmtId="164" fontId="46" fillId="3" borderId="15" xfId="0" applyNumberFormat="1" applyFont="1" applyFill="1" applyBorder="1" applyAlignment="1">
      <alignment horizontal="center" vertical="center"/>
    </xf>
    <xf numFmtId="164" fontId="46" fillId="3" borderId="1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64" fontId="39" fillId="0" borderId="15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2" borderId="13" xfId="0" applyNumberFormat="1" applyFont="1" applyFill="1" applyBorder="1" applyAlignment="1">
      <alignment horizontal="center"/>
    </xf>
    <xf numFmtId="164" fontId="39" fillId="0" borderId="2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/>
    </xf>
    <xf numFmtId="164" fontId="39" fillId="0" borderId="3" xfId="0" applyNumberFormat="1" applyFont="1" applyFill="1" applyBorder="1" applyAlignment="1">
      <alignment horizontal="center"/>
    </xf>
    <xf numFmtId="164" fontId="46" fillId="0" borderId="17" xfId="0" applyNumberFormat="1" applyFont="1" applyBorder="1" applyAlignment="1">
      <alignment horizontal="center"/>
    </xf>
    <xf numFmtId="164" fontId="46" fillId="0" borderId="18" xfId="0" applyNumberFormat="1" applyFont="1" applyBorder="1" applyAlignment="1">
      <alignment horizontal="center"/>
    </xf>
    <xf numFmtId="164" fontId="46" fillId="0" borderId="2" xfId="0" applyNumberFormat="1" applyFont="1" applyBorder="1" applyAlignment="1">
      <alignment horizontal="center"/>
    </xf>
    <xf numFmtId="164" fontId="46" fillId="0" borderId="3" xfId="0" applyNumberFormat="1" applyFont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169" fontId="39" fillId="0" borderId="1" xfId="0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/>
    </xf>
    <xf numFmtId="0" fontId="44" fillId="2" borderId="4" xfId="0" applyFont="1" applyFill="1" applyBorder="1" applyAlignment="1">
      <alignment horizontal="center"/>
    </xf>
    <xf numFmtId="0" fontId="44" fillId="2" borderId="3" xfId="0" applyFont="1" applyFill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164" fontId="59" fillId="0" borderId="2" xfId="0" applyNumberFormat="1" applyFont="1" applyBorder="1" applyAlignment="1">
      <alignment horizontal="center"/>
    </xf>
    <xf numFmtId="164" fontId="59" fillId="0" borderId="3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164" fontId="59" fillId="0" borderId="14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0" xfId="0" applyFont="1" applyAlignment="1"/>
    <xf numFmtId="0" fontId="6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61" fillId="8" borderId="37" xfId="0" applyFont="1" applyFill="1" applyBorder="1" applyAlignment="1">
      <alignment horizontal="center" vertical="center"/>
    </xf>
    <xf numFmtId="0" fontId="61" fillId="8" borderId="38" xfId="0" applyFont="1" applyFill="1" applyBorder="1" applyAlignment="1">
      <alignment horizontal="center" vertical="center"/>
    </xf>
    <xf numFmtId="1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61" fillId="5" borderId="34" xfId="0" applyFont="1" applyFill="1" applyBorder="1" applyAlignment="1">
      <alignment horizontal="center" vertical="center"/>
    </xf>
    <xf numFmtId="0" fontId="61" fillId="5" borderId="35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74" fillId="3" borderId="41" xfId="0" applyFont="1" applyFill="1" applyBorder="1" applyAlignment="1">
      <alignment horizontal="center" vertical="center" wrapText="1"/>
    </xf>
    <xf numFmtId="0" fontId="74" fillId="3" borderId="25" xfId="0" applyFont="1" applyFill="1" applyBorder="1" applyAlignment="1">
      <alignment horizontal="center" vertical="center" wrapText="1"/>
    </xf>
    <xf numFmtId="0" fontId="74" fillId="3" borderId="0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>
      <alignment horizontal="center"/>
    </xf>
    <xf numFmtId="0" fontId="72" fillId="3" borderId="0" xfId="0" applyFont="1" applyFill="1" applyBorder="1" applyAlignment="1">
      <alignment horizontal="center" vertical="center" wrapText="1"/>
    </xf>
    <xf numFmtId="0" fontId="73" fillId="3" borderId="0" xfId="0" applyFont="1" applyFill="1" applyBorder="1" applyAlignment="1">
      <alignment horizontal="center" vertical="center" wrapText="1"/>
    </xf>
    <xf numFmtId="0" fontId="74" fillId="3" borderId="0" xfId="0" applyFont="1" applyFill="1" applyBorder="1" applyAlignment="1">
      <alignment horizontal="left" vertical="center" wrapText="1"/>
    </xf>
    <xf numFmtId="0" fontId="74" fillId="3" borderId="0" xfId="0" applyFont="1" applyFill="1" applyAlignment="1">
      <alignment horizontal="center" vertical="center" wrapText="1"/>
    </xf>
    <xf numFmtId="0" fontId="74" fillId="3" borderId="19" xfId="0" applyFont="1" applyFill="1" applyBorder="1" applyAlignment="1">
      <alignment horizontal="center" vertical="center" wrapText="1"/>
    </xf>
    <xf numFmtId="0" fontId="74" fillId="3" borderId="42" xfId="0" applyFont="1" applyFill="1" applyBorder="1" applyAlignment="1">
      <alignment horizontal="center" vertical="center" wrapText="1"/>
    </xf>
    <xf numFmtId="0" fontId="74" fillId="3" borderId="40" xfId="0" applyFont="1" applyFill="1" applyBorder="1" applyAlignment="1">
      <alignment horizontal="center" vertical="center" wrapText="1"/>
    </xf>
    <xf numFmtId="0" fontId="74" fillId="3" borderId="9" xfId="0" applyFont="1" applyFill="1" applyBorder="1" applyAlignment="1">
      <alignment horizontal="center" vertical="center" wrapText="1"/>
    </xf>
    <xf numFmtId="0" fontId="74" fillId="3" borderId="40" xfId="0" applyFont="1" applyFill="1" applyBorder="1" applyAlignment="1">
      <alignment horizontal="center" vertical="top" wrapText="1"/>
    </xf>
    <xf numFmtId="0" fontId="74" fillId="3" borderId="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" xfId="0" applyFont="1" applyBorder="1" applyAlignment="1">
      <alignment horizontal="left"/>
    </xf>
    <xf numFmtId="2" fontId="82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83" fillId="3" borderId="1" xfId="2" applyFont="1" applyFill="1" applyBorder="1" applyAlignment="1" applyProtection="1">
      <alignment horizontal="left"/>
    </xf>
    <xf numFmtId="0" fontId="83" fillId="3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2" fontId="84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1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1" xfId="0" applyFont="1" applyBorder="1"/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81" fillId="0" borderId="1" xfId="0" applyFont="1" applyBorder="1" applyAlignment="1">
      <alignment horizontal="center" vertical="center"/>
    </xf>
    <xf numFmtId="0" fontId="8" fillId="0" borderId="1" xfId="0" applyFont="1" applyBorder="1"/>
    <xf numFmtId="0" fontId="81" fillId="0" borderId="40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7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</cellXfs>
  <cellStyles count="42">
    <cellStyle name="Comma" xfId="1" builtinId="3"/>
    <cellStyle name="Comma 2" xfId="40"/>
    <cellStyle name="Hyperlink" xfId="2" builtinId="8"/>
    <cellStyle name="Normal" xfId="0" builtinId="0"/>
    <cellStyle name="Normal 106" xfId="31"/>
    <cellStyle name="Normal 107" xfId="32"/>
    <cellStyle name="Normal 112" xfId="14"/>
    <cellStyle name="Normal 113" xfId="15"/>
    <cellStyle name="Normal 116" xfId="20"/>
    <cellStyle name="Normal 117" xfId="21"/>
    <cellStyle name="Normal 118" xfId="22"/>
    <cellStyle name="Normal 119" xfId="23"/>
    <cellStyle name="Normal 121" xfId="19"/>
    <cellStyle name="Normal 124" xfId="24"/>
    <cellStyle name="Normal 125" xfId="25"/>
    <cellStyle name="Normal 126" xfId="26"/>
    <cellStyle name="Normal 131" xfId="16"/>
    <cellStyle name="Normal 135" xfId="36"/>
    <cellStyle name="Normal 136" xfId="37"/>
    <cellStyle name="Normal 137" xfId="7"/>
    <cellStyle name="Normal 138" xfId="9"/>
    <cellStyle name="Normal 141" xfId="33"/>
    <cellStyle name="Normal 142" xfId="34"/>
    <cellStyle name="Normal 143" xfId="35"/>
    <cellStyle name="Normal 144" xfId="12"/>
    <cellStyle name="Normal 145" xfId="13"/>
    <cellStyle name="Normal 146" xfId="6"/>
    <cellStyle name="Normal 147" xfId="5"/>
    <cellStyle name="Normal 148" xfId="8"/>
    <cellStyle name="Normal 2" xfId="38"/>
    <cellStyle name="Normal 2 2" xfId="39"/>
    <cellStyle name="Normal 3" xfId="41"/>
    <cellStyle name="Normal 51" xfId="27"/>
    <cellStyle name="Normal 52" xfId="28"/>
    <cellStyle name="Normal 79" xfId="3"/>
    <cellStyle name="Normal 80" xfId="4"/>
    <cellStyle name="Normal 85" xfId="29"/>
    <cellStyle name="Normal 87" xfId="30"/>
    <cellStyle name="Normal 91" xfId="18"/>
    <cellStyle name="Normal 93" xfId="10"/>
    <cellStyle name="Normal 94" xfId="11"/>
    <cellStyle name="Normal 9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57150</xdr:colOff>
          <xdr:row>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PR%20OF%20MAY-2020%20-2\21%20DPR__Eutt%2021.5-2020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HP\Downloads\13.05.2020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PR%20OF%20MARCH%202020/Docs/28.05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hp share 1"/>
      <sheetName val="print eutt1"/>
      <sheetName val="initial intitle"/>
      <sheetName val="final intitle"/>
      <sheetName val="schedule at peak "/>
      <sheetName val="urs"/>
      <sheetName val="Eutt Report NEW"/>
      <sheetName val="DPR Page2 NEW"/>
      <sheetName val="Sheet1"/>
      <sheetName val="Sheet2"/>
      <sheetName val="Sheet3"/>
      <sheetName val="Sheet5"/>
    </sheetNames>
    <sheetDataSet>
      <sheetData sheetId="0"/>
      <sheetData sheetId="1"/>
      <sheetData sheetId="2"/>
      <sheetData sheetId="3">
        <row r="204">
          <cell r="H204">
            <v>0</v>
          </cell>
        </row>
        <row r="205">
          <cell r="H205">
            <v>0</v>
          </cell>
        </row>
        <row r="206">
          <cell r="H206">
            <v>0.52634400000000003</v>
          </cell>
        </row>
        <row r="208">
          <cell r="H208">
            <v>0.23760000000000001</v>
          </cell>
        </row>
        <row r="209">
          <cell r="H209">
            <v>0</v>
          </cell>
        </row>
        <row r="210">
          <cell r="H210">
            <v>0.59972000000000003</v>
          </cell>
        </row>
        <row r="211">
          <cell r="H211">
            <v>0.31979893800000003</v>
          </cell>
        </row>
        <row r="212">
          <cell r="H212">
            <v>4.7159999999999994E-2</v>
          </cell>
        </row>
        <row r="213">
          <cell r="H213">
            <v>0.266900847</v>
          </cell>
        </row>
        <row r="215">
          <cell r="H215">
            <v>0.27332639999999997</v>
          </cell>
        </row>
        <row r="216">
          <cell r="H216">
            <v>0</v>
          </cell>
        </row>
        <row r="217">
          <cell r="H217">
            <v>0.6870096</v>
          </cell>
        </row>
        <row r="218">
          <cell r="H218">
            <v>2.8374240000000002E-2</v>
          </cell>
        </row>
        <row r="219">
          <cell r="H219">
            <v>0.80174156000000008</v>
          </cell>
        </row>
        <row r="220">
          <cell r="H220">
            <v>0.53451590399999993</v>
          </cell>
        </row>
        <row r="221">
          <cell r="H221">
            <v>0.28840499999999997</v>
          </cell>
        </row>
        <row r="222">
          <cell r="H222">
            <v>8.8326299999999996E-2</v>
          </cell>
        </row>
        <row r="223">
          <cell r="H223">
            <v>0</v>
          </cell>
        </row>
        <row r="224">
          <cell r="H224">
            <v>0.60533249999999994</v>
          </cell>
        </row>
        <row r="225">
          <cell r="H225">
            <v>0.57374999999999998</v>
          </cell>
        </row>
        <row r="226">
          <cell r="H226">
            <v>0.48263040000000001</v>
          </cell>
        </row>
        <row r="227">
          <cell r="H227">
            <v>0.23649999999999999</v>
          </cell>
        </row>
        <row r="228">
          <cell r="H228">
            <v>9.537000000000001E-2</v>
          </cell>
        </row>
        <row r="229">
          <cell r="H229">
            <v>0.695855</v>
          </cell>
        </row>
        <row r="230">
          <cell r="H230">
            <v>0</v>
          </cell>
        </row>
        <row r="231">
          <cell r="H231">
            <v>0.89424000000000003</v>
          </cell>
        </row>
        <row r="232">
          <cell r="H232">
            <v>0.79200000000000004</v>
          </cell>
        </row>
        <row r="233">
          <cell r="H233">
            <v>0.91417499999999996</v>
          </cell>
        </row>
        <row r="234">
          <cell r="H234">
            <v>0.17726499999999998</v>
          </cell>
        </row>
        <row r="235">
          <cell r="H235">
            <v>0</v>
          </cell>
        </row>
        <row r="236">
          <cell r="H236">
            <v>0.16827609599999999</v>
          </cell>
        </row>
        <row r="237">
          <cell r="H237">
            <v>1.71912</v>
          </cell>
        </row>
        <row r="238">
          <cell r="H238">
            <v>1.4428799999999999E-3</v>
          </cell>
        </row>
        <row r="239">
          <cell r="H239">
            <v>0.44280007199999999</v>
          </cell>
        </row>
        <row r="240">
          <cell r="H240">
            <v>0.20168382500000001</v>
          </cell>
        </row>
        <row r="241">
          <cell r="H241">
            <v>1.264</v>
          </cell>
        </row>
        <row r="242">
          <cell r="H242">
            <v>0.78977808000000005</v>
          </cell>
        </row>
        <row r="243">
          <cell r="H243">
            <v>0.34306271999999999</v>
          </cell>
        </row>
        <row r="244">
          <cell r="H244">
            <v>0.29031911999999999</v>
          </cell>
        </row>
        <row r="245">
          <cell r="H245">
            <v>0.70879771200000008</v>
          </cell>
        </row>
        <row r="246">
          <cell r="H246">
            <v>0.39776400000000001</v>
          </cell>
        </row>
        <row r="247">
          <cell r="H247">
            <v>0.249421962</v>
          </cell>
        </row>
        <row r="248">
          <cell r="H248">
            <v>16.742807155999998</v>
          </cell>
        </row>
      </sheetData>
      <sheetData sheetId="4"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8">
          <cell r="H208">
            <v>0.13854955599999999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0.22601491899999998</v>
          </cell>
        </row>
        <row r="212">
          <cell r="H212">
            <v>4.5777200999999997E-2</v>
          </cell>
        </row>
        <row r="213">
          <cell r="H213">
            <v>0.24902896200000002</v>
          </cell>
        </row>
        <row r="215">
          <cell r="H215">
            <v>0.13671335600000001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9.6567800000000009E-4</v>
          </cell>
        </row>
        <row r="219">
          <cell r="H219">
            <v>0.7001795059999999</v>
          </cell>
        </row>
        <row r="220">
          <cell r="H220">
            <v>0.51884308800000001</v>
          </cell>
        </row>
        <row r="221">
          <cell r="H221">
            <v>0</v>
          </cell>
        </row>
        <row r="222">
          <cell r="H222">
            <v>8.5736445000000008E-2</v>
          </cell>
        </row>
        <row r="223">
          <cell r="H223">
            <v>0.43550553200000003</v>
          </cell>
        </row>
        <row r="224">
          <cell r="H224">
            <v>0.668370362</v>
          </cell>
        </row>
        <row r="225">
          <cell r="H225">
            <v>0.45620053799999999</v>
          </cell>
        </row>
        <row r="226">
          <cell r="H226">
            <v>0.46493522399999998</v>
          </cell>
        </row>
        <row r="227">
          <cell r="H227">
            <v>0.21672182500000001</v>
          </cell>
        </row>
        <row r="228">
          <cell r="H228">
            <v>9.2340191000000002E-2</v>
          </cell>
        </row>
        <row r="229">
          <cell r="H229">
            <v>0.63770780699999996</v>
          </cell>
        </row>
        <row r="230">
          <cell r="H230">
            <v>0.487315416</v>
          </cell>
        </row>
        <row r="231">
          <cell r="H231">
            <v>0.838396268</v>
          </cell>
        </row>
        <row r="232">
          <cell r="H232">
            <v>0.75908527199999998</v>
          </cell>
        </row>
        <row r="233">
          <cell r="H233">
            <v>0.80444822399999993</v>
          </cell>
        </row>
        <row r="234">
          <cell r="H234">
            <v>0.14663894799999999</v>
          </cell>
        </row>
        <row r="235">
          <cell r="H235">
            <v>2.1469614240000001</v>
          </cell>
        </row>
        <row r="236">
          <cell r="H236">
            <v>0.16115838800000001</v>
          </cell>
        </row>
        <row r="237">
          <cell r="H237">
            <v>1.659038376</v>
          </cell>
        </row>
        <row r="238">
          <cell r="H238">
            <v>1.3829039999999999E-3</v>
          </cell>
        </row>
        <row r="239">
          <cell r="H239">
            <v>0.40924891800000002</v>
          </cell>
        </row>
        <row r="240">
          <cell r="H240">
            <v>0.178814374</v>
          </cell>
        </row>
        <row r="241">
          <cell r="H241">
            <v>1.220750344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0.23785263800000001</v>
          </cell>
        </row>
        <row r="245">
          <cell r="H245">
            <v>0.60126837599999994</v>
          </cell>
        </row>
        <row r="246">
          <cell r="H246">
            <v>0.38910638399999997</v>
          </cell>
        </row>
        <row r="247">
          <cell r="H247">
            <v>0.24210854699999998</v>
          </cell>
        </row>
        <row r="248">
          <cell r="H248">
            <v>15.357164991000001</v>
          </cell>
        </row>
      </sheetData>
      <sheetData sheetId="5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18.114633999999999</v>
          </cell>
        </row>
        <row r="13">
          <cell r="G13">
            <v>1.941357</v>
          </cell>
        </row>
        <row r="14">
          <cell r="G14">
            <v>12.832738000000001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47.516843000000001</v>
          </cell>
        </row>
        <row r="21">
          <cell r="G21">
            <v>21.618462000000001</v>
          </cell>
        </row>
        <row r="22">
          <cell r="G22">
            <v>0</v>
          </cell>
        </row>
        <row r="23">
          <cell r="G23">
            <v>18.202947999999999</v>
          </cell>
        </row>
        <row r="24">
          <cell r="G24">
            <v>3.6149040000000001</v>
          </cell>
        </row>
        <row r="25">
          <cell r="G25">
            <v>73.236135000000004</v>
          </cell>
        </row>
        <row r="26">
          <cell r="G26">
            <v>52.337339999999998</v>
          </cell>
        </row>
        <row r="27">
          <cell r="G27">
            <v>18.114633999999999</v>
          </cell>
        </row>
        <row r="28">
          <cell r="G28">
            <v>1.941357</v>
          </cell>
        </row>
        <row r="29">
          <cell r="G29">
            <v>12.832738000000001</v>
          </cell>
        </row>
        <row r="30">
          <cell r="G30">
            <v>45.036416000000003</v>
          </cell>
        </row>
        <row r="31">
          <cell r="G31">
            <v>20.304808999999999</v>
          </cell>
        </row>
        <row r="32">
          <cell r="G32">
            <v>35.129258999999998</v>
          </cell>
        </row>
        <row r="33">
          <cell r="G33">
            <v>31.628553</v>
          </cell>
        </row>
        <row r="34">
          <cell r="G34">
            <v>33.198287999999998</v>
          </cell>
        </row>
        <row r="35">
          <cell r="G35">
            <v>5.9900570000000002</v>
          </cell>
        </row>
        <row r="36">
          <cell r="G36">
            <v>89.456726000000003</v>
          </cell>
        </row>
        <row r="37">
          <cell r="G37">
            <v>6.720885</v>
          </cell>
        </row>
        <row r="38">
          <cell r="G38">
            <v>69.126598999999999</v>
          </cell>
        </row>
        <row r="39">
          <cell r="G39">
            <v>0</v>
          </cell>
        </row>
        <row r="40">
          <cell r="G40">
            <v>17.315009</v>
          </cell>
        </row>
        <row r="41">
          <cell r="G41">
            <v>5.5386689999999996</v>
          </cell>
        </row>
        <row r="42">
          <cell r="G42">
            <v>104.068967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16.255096999999999</v>
          </cell>
        </row>
        <row r="48">
          <cell r="G48">
            <v>10.01458</v>
          </cell>
        </row>
      </sheetData>
      <sheetData sheetId="6"/>
      <sheetData sheetId="7">
        <row r="11">
          <cell r="H11">
            <v>1.5487899999999999</v>
          </cell>
        </row>
        <row r="15">
          <cell r="H15">
            <v>0.60680250000000002</v>
          </cell>
        </row>
        <row r="23">
          <cell r="H23">
            <v>0</v>
          </cell>
        </row>
        <row r="29">
          <cell r="E29" t="str">
            <v xml:space="preserve">Power from UTTARAKHAND ANDHRA PRADESH ITCWIND itc2018  South-West-North NR/2020/81185/F
</v>
          </cell>
        </row>
        <row r="31">
          <cell r="H31">
            <v>1.4160000000000001E-2</v>
          </cell>
        </row>
        <row r="33">
          <cell r="E33" t="str">
            <v xml:space="preserve">Power from UTTARAKHAND ANDHRA PRADESHITCWIND itc22018 South-West-NorthNR/2020/81186/F
</v>
          </cell>
        </row>
        <row r="35">
          <cell r="H35">
            <v>1.4160000000000001E-2</v>
          </cell>
        </row>
        <row r="37">
          <cell r="E37" t="str">
            <v xml:space="preserve">Power from GCEL UTTARAKHAND West-North NR/2020/80103/F
</v>
          </cell>
        </row>
        <row r="39">
          <cell r="H39">
            <v>0</v>
          </cell>
        </row>
        <row r="41">
          <cell r="E41" t="str">
            <v xml:space="preserve">Power from UTTARAKHAND ANDHRA PRADESH ITCWIND itc22018 South-West-North NR/2020/80494/F
</v>
          </cell>
        </row>
        <row r="43">
          <cell r="H43">
            <v>0</v>
          </cell>
        </row>
        <row r="45">
          <cell r="E45" t="str">
            <v xml:space="preserve">Power from RPREL UTTARAKHAND West-North NR/2020/80824/F
</v>
          </cell>
        </row>
        <row r="47">
          <cell r="H47">
            <v>0</v>
          </cell>
        </row>
        <row r="49">
          <cell r="E49" t="str">
            <v xml:space="preserve">Power from GCEL UTTARAKHAND West-North  NR/2020/80103/F
</v>
          </cell>
        </row>
        <row r="51">
          <cell r="H51">
            <v>0</v>
          </cell>
        </row>
        <row r="53">
          <cell r="E53" t="str">
            <v xml:space="preserve">Power from HARYANA HARYANA UTTARAKHAND North-North NR/2020/80104/F
</v>
          </cell>
        </row>
        <row r="55">
          <cell r="H55">
            <v>0</v>
          </cell>
        </row>
        <row r="56">
          <cell r="E56" t="str">
            <v xml:space="preserve">Power from UTTARAKHAND PUNJAB  PUNJAB North-North NR/2020/69925/A
</v>
          </cell>
        </row>
        <row r="58">
          <cell r="H58">
            <v>0</v>
          </cell>
        </row>
        <row r="59">
          <cell r="E59" t="str">
            <v xml:space="preserve">Power from UTTARAKHAND WEST BENGAL WBSEDCL  East-North  NR/2019/68002/A
</v>
          </cell>
        </row>
        <row r="61">
          <cell r="H61">
            <v>0</v>
          </cell>
        </row>
        <row r="62">
          <cell r="E62" t="str">
            <v xml:space="preserve">Power from UTTARAKHAND PUNJAB  PUNJAB North-North NR/2019/67895/A
</v>
          </cell>
        </row>
        <row r="64">
          <cell r="H64">
            <v>0</v>
          </cell>
        </row>
        <row r="66">
          <cell r="E66" t="str">
            <v xml:space="preserve">Power from GMR UTTARAKHAND East-North NR/2019/57062/D
</v>
          </cell>
        </row>
        <row r="68">
          <cell r="H68">
            <v>0</v>
          </cell>
        </row>
        <row r="71">
          <cell r="E71" t="str">
            <v xml:space="preserve">Power from UTTARAKHAND JPNIGRIE_JNSTPP  West-North NR/2019/53903/A
</v>
          </cell>
        </row>
        <row r="73">
          <cell r="H73">
            <v>0</v>
          </cell>
        </row>
        <row r="74">
          <cell r="E74" t="str">
            <v xml:space="preserve"> Power to UTTARAKHAND UTTAR PRADESH NPCL(UP) North-North  NR/2020/81162/F
</v>
          </cell>
        </row>
        <row r="76">
          <cell r="H76">
            <v>0.84936</v>
          </cell>
        </row>
        <row r="85">
          <cell r="E85" t="str">
            <v xml:space="preserve"> Power to UTTARAKHAND  HARYANA HARYANA North-Nort NR/2019/64243/F
</v>
          </cell>
        </row>
        <row r="87">
          <cell r="H87">
            <v>0</v>
          </cell>
        </row>
        <row r="89">
          <cell r="E89" t="str">
            <v xml:space="preserve"> Power to UTTARAKHAND  WEST BENGAL WBSEDCL North-East ERLDC/2019/20939/A
</v>
          </cell>
        </row>
        <row r="90">
          <cell r="H90">
            <v>0</v>
          </cell>
        </row>
        <row r="93">
          <cell r="E93" t="str">
            <v>Power from URS</v>
          </cell>
        </row>
        <row r="95">
          <cell r="H95">
            <v>0.94868471099999996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8">
    <oleItems>
      <oleItem name="!Hourly Data(MW)!R10C7:R33C7" advise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ata"/>
      <sheetName val="Sheet1"/>
      <sheetName val="CEA"/>
      <sheetName val="Hourly Data(MW)"/>
      <sheetName val="INTERSTATE0 IMPORT EXPORT"/>
      <sheetName val="Daily Hourly Demand report"/>
    </sheetNames>
    <sheetDataSet>
      <sheetData sheetId="0" refreshError="1">
        <row r="3">
          <cell r="J3">
            <v>737</v>
          </cell>
          <cell r="P3">
            <v>0</v>
          </cell>
          <cell r="R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ksyu@ls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window.open('OATrans.aspx?dt=02-03-2018&amp;ty=0&amp;st=UTTARANCHAL&amp;rev=78','oatrans','menubar=1,scrollbars=1,resizable=1,fullscreen=yes'));" TargetMode="External"/><Relationship Id="rId13" Type="http://schemas.openxmlformats.org/officeDocument/2006/relationships/hyperlink" Target="javascript:void(window.open('PXData.aspx?dt=02-03-2018&amp;st=UTTARANCHAL&amp;rev=78','pxdata','menubar=1,scrollbars=1,resizable=1,fullscreen=yes'));" TargetMode="External"/><Relationship Id="rId3" Type="http://schemas.openxmlformats.org/officeDocument/2006/relationships/hyperlink" Target="javascript:void(window.open('OATrans.aspx?dt=02-03-2018&amp;ty=1&amp;st=UTTARANCHAL&amp;rev=78','oatrans','menubar=1,scrollbars=1,resizable=1,fullscreen=yes'));" TargetMode="External"/><Relationship Id="rId7" Type="http://schemas.openxmlformats.org/officeDocument/2006/relationships/hyperlink" Target="javascript:void(window.open('DrwlSch.aspx?dt=02-03-2018&amp;st=UTTARANCHAL&amp;rev=78','drwlsch','menubar=1,scrollbars=1,resizable=1,fullscreen=yes'));" TargetMode="External"/><Relationship Id="rId12" Type="http://schemas.openxmlformats.org/officeDocument/2006/relationships/hyperlink" Target="javascript:void(window.open('PXData.aspx?dt=02-03-2018&amp;st=UTTARANCHAL&amp;rev=78','pxdata','menubar=1,scrollbars=1,resizable=1,fullscreen=yes'));" TargetMode="External"/><Relationship Id="rId2" Type="http://schemas.openxmlformats.org/officeDocument/2006/relationships/hyperlink" Target="javascript:void(window.open('OATrans.aspx?dt=02-03-2018&amp;ty=0&amp;st=UTTARANCHAL&amp;rev=78','oatrans','menubar=1,scrollbars=1,resizable=1,fullscreen=yes'));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javascript:void(window.open('DrwlSch.aspx?dt=02-03-2018&amp;st=UTTARANCHAL&amp;rev=78','drwlsch','menubar=1,scrollbars=1,resizable=1,fullscreen=yes'));" TargetMode="External"/><Relationship Id="rId6" Type="http://schemas.openxmlformats.org/officeDocument/2006/relationships/hyperlink" Target="javascript:void(window.open('PXData.aspx?dt=02-03-2018&amp;st=UTTARANCHAL&amp;rev=78','pxdata','menubar=1,scrollbars=1,resizable=1,fullscreen=yes'));" TargetMode="External"/><Relationship Id="rId11" Type="http://schemas.openxmlformats.org/officeDocument/2006/relationships/hyperlink" Target="javascript:void(window.open('OATrans.aspx?dt=02-03-2018&amp;ty=2&amp;st=UTTARANCHAL&amp;rev=78','oatrans','menubar=1,scrollbars=1,resizable=1,fullscreen=yes'));" TargetMode="External"/><Relationship Id="rId5" Type="http://schemas.openxmlformats.org/officeDocument/2006/relationships/hyperlink" Target="javascript:void(window.open('PXData.aspx?dt=02-03-2018&amp;st=UTTARANCHAL&amp;rev=78','pxdata','menubar=1,scrollbars=1,resizable=1,fullscreen=yes'))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javascript:void(window.open('OATrans.aspx?dt=02-03-2018&amp;ty=1&amp;st=UTTARANCHAL&amp;rev=78','oatrans','menubar=1,scrollbars=1,resizable=1,fullscreen=yes'));" TargetMode="External"/><Relationship Id="rId4" Type="http://schemas.openxmlformats.org/officeDocument/2006/relationships/hyperlink" Target="javascript:void(window.open('OATrans.aspx?dt=02-03-2018&amp;ty=2&amp;st=UTTARANCHAL&amp;rev=78','oatrans','menubar=1,scrollbars=1,resizable=1,fullscreen=yes'));" TargetMode="External"/><Relationship Id="rId9" Type="http://schemas.openxmlformats.org/officeDocument/2006/relationships/hyperlink" Target="javascript:void(window.open('OATrans.aspx?dt=02-03-2018&amp;ty=5&amp;st=UTTARANCHAL&amp;rev=78','oatrans','menubar=1,scrollbars=1,resizable=1,fullscreen=yes'));" TargetMode="External"/><Relationship Id="rId14" Type="http://schemas.openxmlformats.org/officeDocument/2006/relationships/hyperlink" Target="javascript:void(window.open('OATrans.aspx?dt=02-03-2018&amp;ty=5&amp;st=UTTARANCHAL&amp;rev=78','oatrans','menubar=1,scrollbars=1,resizable=1,fullscreen=yes'))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30"/>
  <sheetViews>
    <sheetView topLeftCell="E1" zoomScale="80" zoomScaleNormal="80" workbookViewId="0">
      <selection activeCell="G11" sqref="G11"/>
    </sheetView>
  </sheetViews>
  <sheetFormatPr defaultRowHeight="15"/>
  <cols>
    <col min="1" max="1" width="1.42578125" style="316" customWidth="1"/>
    <col min="2" max="2" width="6.85546875" style="316" customWidth="1"/>
    <col min="3" max="3" width="3.5703125" style="316" hidden="1" customWidth="1"/>
    <col min="4" max="4" width="10" style="316" customWidth="1"/>
    <col min="5" max="5" width="50.42578125" style="316" customWidth="1"/>
    <col min="6" max="6" width="62.28515625" style="316" customWidth="1"/>
    <col min="7" max="7" width="54.7109375" style="316" customWidth="1"/>
    <col min="8" max="8" width="25.42578125" style="316" customWidth="1"/>
    <col min="9" max="9" width="22.7109375" style="316" customWidth="1"/>
    <col min="10" max="10" width="29" style="316" customWidth="1"/>
    <col min="11" max="13" width="16.140625" style="316" customWidth="1"/>
    <col min="14" max="15" width="10.7109375" style="316" bestFit="1" customWidth="1"/>
    <col min="16" max="21" width="9.140625" style="316"/>
    <col min="22" max="22" width="9.5703125" style="316" bestFit="1" customWidth="1"/>
    <col min="23" max="256" width="9.140625" style="316"/>
    <col min="257" max="257" width="1.42578125" style="316" customWidth="1"/>
    <col min="258" max="258" width="6.85546875" style="316" customWidth="1"/>
    <col min="259" max="259" width="0" style="316" hidden="1" customWidth="1"/>
    <col min="260" max="260" width="10" style="316" customWidth="1"/>
    <col min="261" max="261" width="50.42578125" style="316" customWidth="1"/>
    <col min="262" max="262" width="62.28515625" style="316" customWidth="1"/>
    <col min="263" max="263" width="54.7109375" style="316" customWidth="1"/>
    <col min="264" max="264" width="25.42578125" style="316" customWidth="1"/>
    <col min="265" max="265" width="22.7109375" style="316" customWidth="1"/>
    <col min="266" max="266" width="29" style="316" customWidth="1"/>
    <col min="267" max="269" width="16.140625" style="316" customWidth="1"/>
    <col min="270" max="271" width="10.7109375" style="316" bestFit="1" customWidth="1"/>
    <col min="272" max="277" width="9.140625" style="316"/>
    <col min="278" max="278" width="9.5703125" style="316" bestFit="1" customWidth="1"/>
    <col min="279" max="512" width="9.140625" style="316"/>
    <col min="513" max="513" width="1.42578125" style="316" customWidth="1"/>
    <col min="514" max="514" width="6.85546875" style="316" customWidth="1"/>
    <col min="515" max="515" width="0" style="316" hidden="1" customWidth="1"/>
    <col min="516" max="516" width="10" style="316" customWidth="1"/>
    <col min="517" max="517" width="50.42578125" style="316" customWidth="1"/>
    <col min="518" max="518" width="62.28515625" style="316" customWidth="1"/>
    <col min="519" max="519" width="54.7109375" style="316" customWidth="1"/>
    <col min="520" max="520" width="25.42578125" style="316" customWidth="1"/>
    <col min="521" max="521" width="22.7109375" style="316" customWidth="1"/>
    <col min="522" max="522" width="29" style="316" customWidth="1"/>
    <col min="523" max="525" width="16.140625" style="316" customWidth="1"/>
    <col min="526" max="527" width="10.7109375" style="316" bestFit="1" customWidth="1"/>
    <col min="528" max="533" width="9.140625" style="316"/>
    <col min="534" max="534" width="9.5703125" style="316" bestFit="1" customWidth="1"/>
    <col min="535" max="768" width="9.140625" style="316"/>
    <col min="769" max="769" width="1.42578125" style="316" customWidth="1"/>
    <col min="770" max="770" width="6.85546875" style="316" customWidth="1"/>
    <col min="771" max="771" width="0" style="316" hidden="1" customWidth="1"/>
    <col min="772" max="772" width="10" style="316" customWidth="1"/>
    <col min="773" max="773" width="50.42578125" style="316" customWidth="1"/>
    <col min="774" max="774" width="62.28515625" style="316" customWidth="1"/>
    <col min="775" max="775" width="54.7109375" style="316" customWidth="1"/>
    <col min="776" max="776" width="25.42578125" style="316" customWidth="1"/>
    <col min="777" max="777" width="22.7109375" style="316" customWidth="1"/>
    <col min="778" max="778" width="29" style="316" customWidth="1"/>
    <col min="779" max="781" width="16.140625" style="316" customWidth="1"/>
    <col min="782" max="783" width="10.7109375" style="316" bestFit="1" customWidth="1"/>
    <col min="784" max="789" width="9.140625" style="316"/>
    <col min="790" max="790" width="9.5703125" style="316" bestFit="1" customWidth="1"/>
    <col min="791" max="1024" width="9.140625" style="316"/>
    <col min="1025" max="1025" width="1.42578125" style="316" customWidth="1"/>
    <col min="1026" max="1026" width="6.85546875" style="316" customWidth="1"/>
    <col min="1027" max="1027" width="0" style="316" hidden="1" customWidth="1"/>
    <col min="1028" max="1028" width="10" style="316" customWidth="1"/>
    <col min="1029" max="1029" width="50.42578125" style="316" customWidth="1"/>
    <col min="1030" max="1030" width="62.28515625" style="316" customWidth="1"/>
    <col min="1031" max="1031" width="54.7109375" style="316" customWidth="1"/>
    <col min="1032" max="1032" width="25.42578125" style="316" customWidth="1"/>
    <col min="1033" max="1033" width="22.7109375" style="316" customWidth="1"/>
    <col min="1034" max="1034" width="29" style="316" customWidth="1"/>
    <col min="1035" max="1037" width="16.140625" style="316" customWidth="1"/>
    <col min="1038" max="1039" width="10.7109375" style="316" bestFit="1" customWidth="1"/>
    <col min="1040" max="1045" width="9.140625" style="316"/>
    <col min="1046" max="1046" width="9.5703125" style="316" bestFit="1" customWidth="1"/>
    <col min="1047" max="1280" width="9.140625" style="316"/>
    <col min="1281" max="1281" width="1.42578125" style="316" customWidth="1"/>
    <col min="1282" max="1282" width="6.85546875" style="316" customWidth="1"/>
    <col min="1283" max="1283" width="0" style="316" hidden="1" customWidth="1"/>
    <col min="1284" max="1284" width="10" style="316" customWidth="1"/>
    <col min="1285" max="1285" width="50.42578125" style="316" customWidth="1"/>
    <col min="1286" max="1286" width="62.28515625" style="316" customWidth="1"/>
    <col min="1287" max="1287" width="54.7109375" style="316" customWidth="1"/>
    <col min="1288" max="1288" width="25.42578125" style="316" customWidth="1"/>
    <col min="1289" max="1289" width="22.7109375" style="316" customWidth="1"/>
    <col min="1290" max="1290" width="29" style="316" customWidth="1"/>
    <col min="1291" max="1293" width="16.140625" style="316" customWidth="1"/>
    <col min="1294" max="1295" width="10.7109375" style="316" bestFit="1" customWidth="1"/>
    <col min="1296" max="1301" width="9.140625" style="316"/>
    <col min="1302" max="1302" width="9.5703125" style="316" bestFit="1" customWidth="1"/>
    <col min="1303" max="1536" width="9.140625" style="316"/>
    <col min="1537" max="1537" width="1.42578125" style="316" customWidth="1"/>
    <col min="1538" max="1538" width="6.85546875" style="316" customWidth="1"/>
    <col min="1539" max="1539" width="0" style="316" hidden="1" customWidth="1"/>
    <col min="1540" max="1540" width="10" style="316" customWidth="1"/>
    <col min="1541" max="1541" width="50.42578125" style="316" customWidth="1"/>
    <col min="1542" max="1542" width="62.28515625" style="316" customWidth="1"/>
    <col min="1543" max="1543" width="54.7109375" style="316" customWidth="1"/>
    <col min="1544" max="1544" width="25.42578125" style="316" customWidth="1"/>
    <col min="1545" max="1545" width="22.7109375" style="316" customWidth="1"/>
    <col min="1546" max="1546" width="29" style="316" customWidth="1"/>
    <col min="1547" max="1549" width="16.140625" style="316" customWidth="1"/>
    <col min="1550" max="1551" width="10.7109375" style="316" bestFit="1" customWidth="1"/>
    <col min="1552" max="1557" width="9.140625" style="316"/>
    <col min="1558" max="1558" width="9.5703125" style="316" bestFit="1" customWidth="1"/>
    <col min="1559" max="1792" width="9.140625" style="316"/>
    <col min="1793" max="1793" width="1.42578125" style="316" customWidth="1"/>
    <col min="1794" max="1794" width="6.85546875" style="316" customWidth="1"/>
    <col min="1795" max="1795" width="0" style="316" hidden="1" customWidth="1"/>
    <col min="1796" max="1796" width="10" style="316" customWidth="1"/>
    <col min="1797" max="1797" width="50.42578125" style="316" customWidth="1"/>
    <col min="1798" max="1798" width="62.28515625" style="316" customWidth="1"/>
    <col min="1799" max="1799" width="54.7109375" style="316" customWidth="1"/>
    <col min="1800" max="1800" width="25.42578125" style="316" customWidth="1"/>
    <col min="1801" max="1801" width="22.7109375" style="316" customWidth="1"/>
    <col min="1802" max="1802" width="29" style="316" customWidth="1"/>
    <col min="1803" max="1805" width="16.140625" style="316" customWidth="1"/>
    <col min="1806" max="1807" width="10.7109375" style="316" bestFit="1" customWidth="1"/>
    <col min="1808" max="1813" width="9.140625" style="316"/>
    <col min="1814" max="1814" width="9.5703125" style="316" bestFit="1" customWidth="1"/>
    <col min="1815" max="2048" width="9.140625" style="316"/>
    <col min="2049" max="2049" width="1.42578125" style="316" customWidth="1"/>
    <col min="2050" max="2050" width="6.85546875" style="316" customWidth="1"/>
    <col min="2051" max="2051" width="0" style="316" hidden="1" customWidth="1"/>
    <col min="2052" max="2052" width="10" style="316" customWidth="1"/>
    <col min="2053" max="2053" width="50.42578125" style="316" customWidth="1"/>
    <col min="2054" max="2054" width="62.28515625" style="316" customWidth="1"/>
    <col min="2055" max="2055" width="54.7109375" style="316" customWidth="1"/>
    <col min="2056" max="2056" width="25.42578125" style="316" customWidth="1"/>
    <col min="2057" max="2057" width="22.7109375" style="316" customWidth="1"/>
    <col min="2058" max="2058" width="29" style="316" customWidth="1"/>
    <col min="2059" max="2061" width="16.140625" style="316" customWidth="1"/>
    <col min="2062" max="2063" width="10.7109375" style="316" bestFit="1" customWidth="1"/>
    <col min="2064" max="2069" width="9.140625" style="316"/>
    <col min="2070" max="2070" width="9.5703125" style="316" bestFit="1" customWidth="1"/>
    <col min="2071" max="2304" width="9.140625" style="316"/>
    <col min="2305" max="2305" width="1.42578125" style="316" customWidth="1"/>
    <col min="2306" max="2306" width="6.85546875" style="316" customWidth="1"/>
    <col min="2307" max="2307" width="0" style="316" hidden="1" customWidth="1"/>
    <col min="2308" max="2308" width="10" style="316" customWidth="1"/>
    <col min="2309" max="2309" width="50.42578125" style="316" customWidth="1"/>
    <col min="2310" max="2310" width="62.28515625" style="316" customWidth="1"/>
    <col min="2311" max="2311" width="54.7109375" style="316" customWidth="1"/>
    <col min="2312" max="2312" width="25.42578125" style="316" customWidth="1"/>
    <col min="2313" max="2313" width="22.7109375" style="316" customWidth="1"/>
    <col min="2314" max="2314" width="29" style="316" customWidth="1"/>
    <col min="2315" max="2317" width="16.140625" style="316" customWidth="1"/>
    <col min="2318" max="2319" width="10.7109375" style="316" bestFit="1" customWidth="1"/>
    <col min="2320" max="2325" width="9.140625" style="316"/>
    <col min="2326" max="2326" width="9.5703125" style="316" bestFit="1" customWidth="1"/>
    <col min="2327" max="2560" width="9.140625" style="316"/>
    <col min="2561" max="2561" width="1.42578125" style="316" customWidth="1"/>
    <col min="2562" max="2562" width="6.85546875" style="316" customWidth="1"/>
    <col min="2563" max="2563" width="0" style="316" hidden="1" customWidth="1"/>
    <col min="2564" max="2564" width="10" style="316" customWidth="1"/>
    <col min="2565" max="2565" width="50.42578125" style="316" customWidth="1"/>
    <col min="2566" max="2566" width="62.28515625" style="316" customWidth="1"/>
    <col min="2567" max="2567" width="54.7109375" style="316" customWidth="1"/>
    <col min="2568" max="2568" width="25.42578125" style="316" customWidth="1"/>
    <col min="2569" max="2569" width="22.7109375" style="316" customWidth="1"/>
    <col min="2570" max="2570" width="29" style="316" customWidth="1"/>
    <col min="2571" max="2573" width="16.140625" style="316" customWidth="1"/>
    <col min="2574" max="2575" width="10.7109375" style="316" bestFit="1" customWidth="1"/>
    <col min="2576" max="2581" width="9.140625" style="316"/>
    <col min="2582" max="2582" width="9.5703125" style="316" bestFit="1" customWidth="1"/>
    <col min="2583" max="2816" width="9.140625" style="316"/>
    <col min="2817" max="2817" width="1.42578125" style="316" customWidth="1"/>
    <col min="2818" max="2818" width="6.85546875" style="316" customWidth="1"/>
    <col min="2819" max="2819" width="0" style="316" hidden="1" customWidth="1"/>
    <col min="2820" max="2820" width="10" style="316" customWidth="1"/>
    <col min="2821" max="2821" width="50.42578125" style="316" customWidth="1"/>
    <col min="2822" max="2822" width="62.28515625" style="316" customWidth="1"/>
    <col min="2823" max="2823" width="54.7109375" style="316" customWidth="1"/>
    <col min="2824" max="2824" width="25.42578125" style="316" customWidth="1"/>
    <col min="2825" max="2825" width="22.7109375" style="316" customWidth="1"/>
    <col min="2826" max="2826" width="29" style="316" customWidth="1"/>
    <col min="2827" max="2829" width="16.140625" style="316" customWidth="1"/>
    <col min="2830" max="2831" width="10.7109375" style="316" bestFit="1" customWidth="1"/>
    <col min="2832" max="2837" width="9.140625" style="316"/>
    <col min="2838" max="2838" width="9.5703125" style="316" bestFit="1" customWidth="1"/>
    <col min="2839" max="3072" width="9.140625" style="316"/>
    <col min="3073" max="3073" width="1.42578125" style="316" customWidth="1"/>
    <col min="3074" max="3074" width="6.85546875" style="316" customWidth="1"/>
    <col min="3075" max="3075" width="0" style="316" hidden="1" customWidth="1"/>
    <col min="3076" max="3076" width="10" style="316" customWidth="1"/>
    <col min="3077" max="3077" width="50.42578125" style="316" customWidth="1"/>
    <col min="3078" max="3078" width="62.28515625" style="316" customWidth="1"/>
    <col min="3079" max="3079" width="54.7109375" style="316" customWidth="1"/>
    <col min="3080" max="3080" width="25.42578125" style="316" customWidth="1"/>
    <col min="3081" max="3081" width="22.7109375" style="316" customWidth="1"/>
    <col min="3082" max="3082" width="29" style="316" customWidth="1"/>
    <col min="3083" max="3085" width="16.140625" style="316" customWidth="1"/>
    <col min="3086" max="3087" width="10.7109375" style="316" bestFit="1" customWidth="1"/>
    <col min="3088" max="3093" width="9.140625" style="316"/>
    <col min="3094" max="3094" width="9.5703125" style="316" bestFit="1" customWidth="1"/>
    <col min="3095" max="3328" width="9.140625" style="316"/>
    <col min="3329" max="3329" width="1.42578125" style="316" customWidth="1"/>
    <col min="3330" max="3330" width="6.85546875" style="316" customWidth="1"/>
    <col min="3331" max="3331" width="0" style="316" hidden="1" customWidth="1"/>
    <col min="3332" max="3332" width="10" style="316" customWidth="1"/>
    <col min="3333" max="3333" width="50.42578125" style="316" customWidth="1"/>
    <col min="3334" max="3334" width="62.28515625" style="316" customWidth="1"/>
    <col min="3335" max="3335" width="54.7109375" style="316" customWidth="1"/>
    <col min="3336" max="3336" width="25.42578125" style="316" customWidth="1"/>
    <col min="3337" max="3337" width="22.7109375" style="316" customWidth="1"/>
    <col min="3338" max="3338" width="29" style="316" customWidth="1"/>
    <col min="3339" max="3341" width="16.140625" style="316" customWidth="1"/>
    <col min="3342" max="3343" width="10.7109375" style="316" bestFit="1" customWidth="1"/>
    <col min="3344" max="3349" width="9.140625" style="316"/>
    <col min="3350" max="3350" width="9.5703125" style="316" bestFit="1" customWidth="1"/>
    <col min="3351" max="3584" width="9.140625" style="316"/>
    <col min="3585" max="3585" width="1.42578125" style="316" customWidth="1"/>
    <col min="3586" max="3586" width="6.85546875" style="316" customWidth="1"/>
    <col min="3587" max="3587" width="0" style="316" hidden="1" customWidth="1"/>
    <col min="3588" max="3588" width="10" style="316" customWidth="1"/>
    <col min="3589" max="3589" width="50.42578125" style="316" customWidth="1"/>
    <col min="3590" max="3590" width="62.28515625" style="316" customWidth="1"/>
    <col min="3591" max="3591" width="54.7109375" style="316" customWidth="1"/>
    <col min="3592" max="3592" width="25.42578125" style="316" customWidth="1"/>
    <col min="3593" max="3593" width="22.7109375" style="316" customWidth="1"/>
    <col min="3594" max="3594" width="29" style="316" customWidth="1"/>
    <col min="3595" max="3597" width="16.140625" style="316" customWidth="1"/>
    <col min="3598" max="3599" width="10.7109375" style="316" bestFit="1" customWidth="1"/>
    <col min="3600" max="3605" width="9.140625" style="316"/>
    <col min="3606" max="3606" width="9.5703125" style="316" bestFit="1" customWidth="1"/>
    <col min="3607" max="3840" width="9.140625" style="316"/>
    <col min="3841" max="3841" width="1.42578125" style="316" customWidth="1"/>
    <col min="3842" max="3842" width="6.85546875" style="316" customWidth="1"/>
    <col min="3843" max="3843" width="0" style="316" hidden="1" customWidth="1"/>
    <col min="3844" max="3844" width="10" style="316" customWidth="1"/>
    <col min="3845" max="3845" width="50.42578125" style="316" customWidth="1"/>
    <col min="3846" max="3846" width="62.28515625" style="316" customWidth="1"/>
    <col min="3847" max="3847" width="54.7109375" style="316" customWidth="1"/>
    <col min="3848" max="3848" width="25.42578125" style="316" customWidth="1"/>
    <col min="3849" max="3849" width="22.7109375" style="316" customWidth="1"/>
    <col min="3850" max="3850" width="29" style="316" customWidth="1"/>
    <col min="3851" max="3853" width="16.140625" style="316" customWidth="1"/>
    <col min="3854" max="3855" width="10.7109375" style="316" bestFit="1" customWidth="1"/>
    <col min="3856" max="3861" width="9.140625" style="316"/>
    <col min="3862" max="3862" width="9.5703125" style="316" bestFit="1" customWidth="1"/>
    <col min="3863" max="4096" width="9.140625" style="316"/>
    <col min="4097" max="4097" width="1.42578125" style="316" customWidth="1"/>
    <col min="4098" max="4098" width="6.85546875" style="316" customWidth="1"/>
    <col min="4099" max="4099" width="0" style="316" hidden="1" customWidth="1"/>
    <col min="4100" max="4100" width="10" style="316" customWidth="1"/>
    <col min="4101" max="4101" width="50.42578125" style="316" customWidth="1"/>
    <col min="4102" max="4102" width="62.28515625" style="316" customWidth="1"/>
    <col min="4103" max="4103" width="54.7109375" style="316" customWidth="1"/>
    <col min="4104" max="4104" width="25.42578125" style="316" customWidth="1"/>
    <col min="4105" max="4105" width="22.7109375" style="316" customWidth="1"/>
    <col min="4106" max="4106" width="29" style="316" customWidth="1"/>
    <col min="4107" max="4109" width="16.140625" style="316" customWidth="1"/>
    <col min="4110" max="4111" width="10.7109375" style="316" bestFit="1" customWidth="1"/>
    <col min="4112" max="4117" width="9.140625" style="316"/>
    <col min="4118" max="4118" width="9.5703125" style="316" bestFit="1" customWidth="1"/>
    <col min="4119" max="4352" width="9.140625" style="316"/>
    <col min="4353" max="4353" width="1.42578125" style="316" customWidth="1"/>
    <col min="4354" max="4354" width="6.85546875" style="316" customWidth="1"/>
    <col min="4355" max="4355" width="0" style="316" hidden="1" customWidth="1"/>
    <col min="4356" max="4356" width="10" style="316" customWidth="1"/>
    <col min="4357" max="4357" width="50.42578125" style="316" customWidth="1"/>
    <col min="4358" max="4358" width="62.28515625" style="316" customWidth="1"/>
    <col min="4359" max="4359" width="54.7109375" style="316" customWidth="1"/>
    <col min="4360" max="4360" width="25.42578125" style="316" customWidth="1"/>
    <col min="4361" max="4361" width="22.7109375" style="316" customWidth="1"/>
    <col min="4362" max="4362" width="29" style="316" customWidth="1"/>
    <col min="4363" max="4365" width="16.140625" style="316" customWidth="1"/>
    <col min="4366" max="4367" width="10.7109375" style="316" bestFit="1" customWidth="1"/>
    <col min="4368" max="4373" width="9.140625" style="316"/>
    <col min="4374" max="4374" width="9.5703125" style="316" bestFit="1" customWidth="1"/>
    <col min="4375" max="4608" width="9.140625" style="316"/>
    <col min="4609" max="4609" width="1.42578125" style="316" customWidth="1"/>
    <col min="4610" max="4610" width="6.85546875" style="316" customWidth="1"/>
    <col min="4611" max="4611" width="0" style="316" hidden="1" customWidth="1"/>
    <col min="4612" max="4612" width="10" style="316" customWidth="1"/>
    <col min="4613" max="4613" width="50.42578125" style="316" customWidth="1"/>
    <col min="4614" max="4614" width="62.28515625" style="316" customWidth="1"/>
    <col min="4615" max="4615" width="54.7109375" style="316" customWidth="1"/>
    <col min="4616" max="4616" width="25.42578125" style="316" customWidth="1"/>
    <col min="4617" max="4617" width="22.7109375" style="316" customWidth="1"/>
    <col min="4618" max="4618" width="29" style="316" customWidth="1"/>
    <col min="4619" max="4621" width="16.140625" style="316" customWidth="1"/>
    <col min="4622" max="4623" width="10.7109375" style="316" bestFit="1" customWidth="1"/>
    <col min="4624" max="4629" width="9.140625" style="316"/>
    <col min="4630" max="4630" width="9.5703125" style="316" bestFit="1" customWidth="1"/>
    <col min="4631" max="4864" width="9.140625" style="316"/>
    <col min="4865" max="4865" width="1.42578125" style="316" customWidth="1"/>
    <col min="4866" max="4866" width="6.85546875" style="316" customWidth="1"/>
    <col min="4867" max="4867" width="0" style="316" hidden="1" customWidth="1"/>
    <col min="4868" max="4868" width="10" style="316" customWidth="1"/>
    <col min="4869" max="4869" width="50.42578125" style="316" customWidth="1"/>
    <col min="4870" max="4870" width="62.28515625" style="316" customWidth="1"/>
    <col min="4871" max="4871" width="54.7109375" style="316" customWidth="1"/>
    <col min="4872" max="4872" width="25.42578125" style="316" customWidth="1"/>
    <col min="4873" max="4873" width="22.7109375" style="316" customWidth="1"/>
    <col min="4874" max="4874" width="29" style="316" customWidth="1"/>
    <col min="4875" max="4877" width="16.140625" style="316" customWidth="1"/>
    <col min="4878" max="4879" width="10.7109375" style="316" bestFit="1" customWidth="1"/>
    <col min="4880" max="4885" width="9.140625" style="316"/>
    <col min="4886" max="4886" width="9.5703125" style="316" bestFit="1" customWidth="1"/>
    <col min="4887" max="5120" width="9.140625" style="316"/>
    <col min="5121" max="5121" width="1.42578125" style="316" customWidth="1"/>
    <col min="5122" max="5122" width="6.85546875" style="316" customWidth="1"/>
    <col min="5123" max="5123" width="0" style="316" hidden="1" customWidth="1"/>
    <col min="5124" max="5124" width="10" style="316" customWidth="1"/>
    <col min="5125" max="5125" width="50.42578125" style="316" customWidth="1"/>
    <col min="5126" max="5126" width="62.28515625" style="316" customWidth="1"/>
    <col min="5127" max="5127" width="54.7109375" style="316" customWidth="1"/>
    <col min="5128" max="5128" width="25.42578125" style="316" customWidth="1"/>
    <col min="5129" max="5129" width="22.7109375" style="316" customWidth="1"/>
    <col min="5130" max="5130" width="29" style="316" customWidth="1"/>
    <col min="5131" max="5133" width="16.140625" style="316" customWidth="1"/>
    <col min="5134" max="5135" width="10.7109375" style="316" bestFit="1" customWidth="1"/>
    <col min="5136" max="5141" width="9.140625" style="316"/>
    <col min="5142" max="5142" width="9.5703125" style="316" bestFit="1" customWidth="1"/>
    <col min="5143" max="5376" width="9.140625" style="316"/>
    <col min="5377" max="5377" width="1.42578125" style="316" customWidth="1"/>
    <col min="5378" max="5378" width="6.85546875" style="316" customWidth="1"/>
    <col min="5379" max="5379" width="0" style="316" hidden="1" customWidth="1"/>
    <col min="5380" max="5380" width="10" style="316" customWidth="1"/>
    <col min="5381" max="5381" width="50.42578125" style="316" customWidth="1"/>
    <col min="5382" max="5382" width="62.28515625" style="316" customWidth="1"/>
    <col min="5383" max="5383" width="54.7109375" style="316" customWidth="1"/>
    <col min="5384" max="5384" width="25.42578125" style="316" customWidth="1"/>
    <col min="5385" max="5385" width="22.7109375" style="316" customWidth="1"/>
    <col min="5386" max="5386" width="29" style="316" customWidth="1"/>
    <col min="5387" max="5389" width="16.140625" style="316" customWidth="1"/>
    <col min="5390" max="5391" width="10.7109375" style="316" bestFit="1" customWidth="1"/>
    <col min="5392" max="5397" width="9.140625" style="316"/>
    <col min="5398" max="5398" width="9.5703125" style="316" bestFit="1" customWidth="1"/>
    <col min="5399" max="5632" width="9.140625" style="316"/>
    <col min="5633" max="5633" width="1.42578125" style="316" customWidth="1"/>
    <col min="5634" max="5634" width="6.85546875" style="316" customWidth="1"/>
    <col min="5635" max="5635" width="0" style="316" hidden="1" customWidth="1"/>
    <col min="5636" max="5636" width="10" style="316" customWidth="1"/>
    <col min="5637" max="5637" width="50.42578125" style="316" customWidth="1"/>
    <col min="5638" max="5638" width="62.28515625" style="316" customWidth="1"/>
    <col min="5639" max="5639" width="54.7109375" style="316" customWidth="1"/>
    <col min="5640" max="5640" width="25.42578125" style="316" customWidth="1"/>
    <col min="5641" max="5641" width="22.7109375" style="316" customWidth="1"/>
    <col min="5642" max="5642" width="29" style="316" customWidth="1"/>
    <col min="5643" max="5645" width="16.140625" style="316" customWidth="1"/>
    <col min="5646" max="5647" width="10.7109375" style="316" bestFit="1" customWidth="1"/>
    <col min="5648" max="5653" width="9.140625" style="316"/>
    <col min="5654" max="5654" width="9.5703125" style="316" bestFit="1" customWidth="1"/>
    <col min="5655" max="5888" width="9.140625" style="316"/>
    <col min="5889" max="5889" width="1.42578125" style="316" customWidth="1"/>
    <col min="5890" max="5890" width="6.85546875" style="316" customWidth="1"/>
    <col min="5891" max="5891" width="0" style="316" hidden="1" customWidth="1"/>
    <col min="5892" max="5892" width="10" style="316" customWidth="1"/>
    <col min="5893" max="5893" width="50.42578125" style="316" customWidth="1"/>
    <col min="5894" max="5894" width="62.28515625" style="316" customWidth="1"/>
    <col min="5895" max="5895" width="54.7109375" style="316" customWidth="1"/>
    <col min="5896" max="5896" width="25.42578125" style="316" customWidth="1"/>
    <col min="5897" max="5897" width="22.7109375" style="316" customWidth="1"/>
    <col min="5898" max="5898" width="29" style="316" customWidth="1"/>
    <col min="5899" max="5901" width="16.140625" style="316" customWidth="1"/>
    <col min="5902" max="5903" width="10.7109375" style="316" bestFit="1" customWidth="1"/>
    <col min="5904" max="5909" width="9.140625" style="316"/>
    <col min="5910" max="5910" width="9.5703125" style="316" bestFit="1" customWidth="1"/>
    <col min="5911" max="6144" width="9.140625" style="316"/>
    <col min="6145" max="6145" width="1.42578125" style="316" customWidth="1"/>
    <col min="6146" max="6146" width="6.85546875" style="316" customWidth="1"/>
    <col min="6147" max="6147" width="0" style="316" hidden="1" customWidth="1"/>
    <col min="6148" max="6148" width="10" style="316" customWidth="1"/>
    <col min="6149" max="6149" width="50.42578125" style="316" customWidth="1"/>
    <col min="6150" max="6150" width="62.28515625" style="316" customWidth="1"/>
    <col min="6151" max="6151" width="54.7109375" style="316" customWidth="1"/>
    <col min="6152" max="6152" width="25.42578125" style="316" customWidth="1"/>
    <col min="6153" max="6153" width="22.7109375" style="316" customWidth="1"/>
    <col min="6154" max="6154" width="29" style="316" customWidth="1"/>
    <col min="6155" max="6157" width="16.140625" style="316" customWidth="1"/>
    <col min="6158" max="6159" width="10.7109375" style="316" bestFit="1" customWidth="1"/>
    <col min="6160" max="6165" width="9.140625" style="316"/>
    <col min="6166" max="6166" width="9.5703125" style="316" bestFit="1" customWidth="1"/>
    <col min="6167" max="6400" width="9.140625" style="316"/>
    <col min="6401" max="6401" width="1.42578125" style="316" customWidth="1"/>
    <col min="6402" max="6402" width="6.85546875" style="316" customWidth="1"/>
    <col min="6403" max="6403" width="0" style="316" hidden="1" customWidth="1"/>
    <col min="6404" max="6404" width="10" style="316" customWidth="1"/>
    <col min="6405" max="6405" width="50.42578125" style="316" customWidth="1"/>
    <col min="6406" max="6406" width="62.28515625" style="316" customWidth="1"/>
    <col min="6407" max="6407" width="54.7109375" style="316" customWidth="1"/>
    <col min="6408" max="6408" width="25.42578125" style="316" customWidth="1"/>
    <col min="6409" max="6409" width="22.7109375" style="316" customWidth="1"/>
    <col min="6410" max="6410" width="29" style="316" customWidth="1"/>
    <col min="6411" max="6413" width="16.140625" style="316" customWidth="1"/>
    <col min="6414" max="6415" width="10.7109375" style="316" bestFit="1" customWidth="1"/>
    <col min="6416" max="6421" width="9.140625" style="316"/>
    <col min="6422" max="6422" width="9.5703125" style="316" bestFit="1" customWidth="1"/>
    <col min="6423" max="6656" width="9.140625" style="316"/>
    <col min="6657" max="6657" width="1.42578125" style="316" customWidth="1"/>
    <col min="6658" max="6658" width="6.85546875" style="316" customWidth="1"/>
    <col min="6659" max="6659" width="0" style="316" hidden="1" customWidth="1"/>
    <col min="6660" max="6660" width="10" style="316" customWidth="1"/>
    <col min="6661" max="6661" width="50.42578125" style="316" customWidth="1"/>
    <col min="6662" max="6662" width="62.28515625" style="316" customWidth="1"/>
    <col min="6663" max="6663" width="54.7109375" style="316" customWidth="1"/>
    <col min="6664" max="6664" width="25.42578125" style="316" customWidth="1"/>
    <col min="6665" max="6665" width="22.7109375" style="316" customWidth="1"/>
    <col min="6666" max="6666" width="29" style="316" customWidth="1"/>
    <col min="6667" max="6669" width="16.140625" style="316" customWidth="1"/>
    <col min="6670" max="6671" width="10.7109375" style="316" bestFit="1" customWidth="1"/>
    <col min="6672" max="6677" width="9.140625" style="316"/>
    <col min="6678" max="6678" width="9.5703125" style="316" bestFit="1" customWidth="1"/>
    <col min="6679" max="6912" width="9.140625" style="316"/>
    <col min="6913" max="6913" width="1.42578125" style="316" customWidth="1"/>
    <col min="6914" max="6914" width="6.85546875" style="316" customWidth="1"/>
    <col min="6915" max="6915" width="0" style="316" hidden="1" customWidth="1"/>
    <col min="6916" max="6916" width="10" style="316" customWidth="1"/>
    <col min="6917" max="6917" width="50.42578125" style="316" customWidth="1"/>
    <col min="6918" max="6918" width="62.28515625" style="316" customWidth="1"/>
    <col min="6919" max="6919" width="54.7109375" style="316" customWidth="1"/>
    <col min="6920" max="6920" width="25.42578125" style="316" customWidth="1"/>
    <col min="6921" max="6921" width="22.7109375" style="316" customWidth="1"/>
    <col min="6922" max="6922" width="29" style="316" customWidth="1"/>
    <col min="6923" max="6925" width="16.140625" style="316" customWidth="1"/>
    <col min="6926" max="6927" width="10.7109375" style="316" bestFit="1" customWidth="1"/>
    <col min="6928" max="6933" width="9.140625" style="316"/>
    <col min="6934" max="6934" width="9.5703125" style="316" bestFit="1" customWidth="1"/>
    <col min="6935" max="7168" width="9.140625" style="316"/>
    <col min="7169" max="7169" width="1.42578125" style="316" customWidth="1"/>
    <col min="7170" max="7170" width="6.85546875" style="316" customWidth="1"/>
    <col min="7171" max="7171" width="0" style="316" hidden="1" customWidth="1"/>
    <col min="7172" max="7172" width="10" style="316" customWidth="1"/>
    <col min="7173" max="7173" width="50.42578125" style="316" customWidth="1"/>
    <col min="7174" max="7174" width="62.28515625" style="316" customWidth="1"/>
    <col min="7175" max="7175" width="54.7109375" style="316" customWidth="1"/>
    <col min="7176" max="7176" width="25.42578125" style="316" customWidth="1"/>
    <col min="7177" max="7177" width="22.7109375" style="316" customWidth="1"/>
    <col min="7178" max="7178" width="29" style="316" customWidth="1"/>
    <col min="7179" max="7181" width="16.140625" style="316" customWidth="1"/>
    <col min="7182" max="7183" width="10.7109375" style="316" bestFit="1" customWidth="1"/>
    <col min="7184" max="7189" width="9.140625" style="316"/>
    <col min="7190" max="7190" width="9.5703125" style="316" bestFit="1" customWidth="1"/>
    <col min="7191" max="7424" width="9.140625" style="316"/>
    <col min="7425" max="7425" width="1.42578125" style="316" customWidth="1"/>
    <col min="7426" max="7426" width="6.85546875" style="316" customWidth="1"/>
    <col min="7427" max="7427" width="0" style="316" hidden="1" customWidth="1"/>
    <col min="7428" max="7428" width="10" style="316" customWidth="1"/>
    <col min="7429" max="7429" width="50.42578125" style="316" customWidth="1"/>
    <col min="7430" max="7430" width="62.28515625" style="316" customWidth="1"/>
    <col min="7431" max="7431" width="54.7109375" style="316" customWidth="1"/>
    <col min="7432" max="7432" width="25.42578125" style="316" customWidth="1"/>
    <col min="7433" max="7433" width="22.7109375" style="316" customWidth="1"/>
    <col min="7434" max="7434" width="29" style="316" customWidth="1"/>
    <col min="7435" max="7437" width="16.140625" style="316" customWidth="1"/>
    <col min="7438" max="7439" width="10.7109375" style="316" bestFit="1" customWidth="1"/>
    <col min="7440" max="7445" width="9.140625" style="316"/>
    <col min="7446" max="7446" width="9.5703125" style="316" bestFit="1" customWidth="1"/>
    <col min="7447" max="7680" width="9.140625" style="316"/>
    <col min="7681" max="7681" width="1.42578125" style="316" customWidth="1"/>
    <col min="7682" max="7682" width="6.85546875" style="316" customWidth="1"/>
    <col min="7683" max="7683" width="0" style="316" hidden="1" customWidth="1"/>
    <col min="7684" max="7684" width="10" style="316" customWidth="1"/>
    <col min="7685" max="7685" width="50.42578125" style="316" customWidth="1"/>
    <col min="7686" max="7686" width="62.28515625" style="316" customWidth="1"/>
    <col min="7687" max="7687" width="54.7109375" style="316" customWidth="1"/>
    <col min="7688" max="7688" width="25.42578125" style="316" customWidth="1"/>
    <col min="7689" max="7689" width="22.7109375" style="316" customWidth="1"/>
    <col min="7690" max="7690" width="29" style="316" customWidth="1"/>
    <col min="7691" max="7693" width="16.140625" style="316" customWidth="1"/>
    <col min="7694" max="7695" width="10.7109375" style="316" bestFit="1" customWidth="1"/>
    <col min="7696" max="7701" width="9.140625" style="316"/>
    <col min="7702" max="7702" width="9.5703125" style="316" bestFit="1" customWidth="1"/>
    <col min="7703" max="7936" width="9.140625" style="316"/>
    <col min="7937" max="7937" width="1.42578125" style="316" customWidth="1"/>
    <col min="7938" max="7938" width="6.85546875" style="316" customWidth="1"/>
    <col min="7939" max="7939" width="0" style="316" hidden="1" customWidth="1"/>
    <col min="7940" max="7940" width="10" style="316" customWidth="1"/>
    <col min="7941" max="7941" width="50.42578125" style="316" customWidth="1"/>
    <col min="7942" max="7942" width="62.28515625" style="316" customWidth="1"/>
    <col min="7943" max="7943" width="54.7109375" style="316" customWidth="1"/>
    <col min="7944" max="7944" width="25.42578125" style="316" customWidth="1"/>
    <col min="7945" max="7945" width="22.7109375" style="316" customWidth="1"/>
    <col min="7946" max="7946" width="29" style="316" customWidth="1"/>
    <col min="7947" max="7949" width="16.140625" style="316" customWidth="1"/>
    <col min="7950" max="7951" width="10.7109375" style="316" bestFit="1" customWidth="1"/>
    <col min="7952" max="7957" width="9.140625" style="316"/>
    <col min="7958" max="7958" width="9.5703125" style="316" bestFit="1" customWidth="1"/>
    <col min="7959" max="8192" width="9.140625" style="316"/>
    <col min="8193" max="8193" width="1.42578125" style="316" customWidth="1"/>
    <col min="8194" max="8194" width="6.85546875" style="316" customWidth="1"/>
    <col min="8195" max="8195" width="0" style="316" hidden="1" customWidth="1"/>
    <col min="8196" max="8196" width="10" style="316" customWidth="1"/>
    <col min="8197" max="8197" width="50.42578125" style="316" customWidth="1"/>
    <col min="8198" max="8198" width="62.28515625" style="316" customWidth="1"/>
    <col min="8199" max="8199" width="54.7109375" style="316" customWidth="1"/>
    <col min="8200" max="8200" width="25.42578125" style="316" customWidth="1"/>
    <col min="8201" max="8201" width="22.7109375" style="316" customWidth="1"/>
    <col min="8202" max="8202" width="29" style="316" customWidth="1"/>
    <col min="8203" max="8205" width="16.140625" style="316" customWidth="1"/>
    <col min="8206" max="8207" width="10.7109375" style="316" bestFit="1" customWidth="1"/>
    <col min="8208" max="8213" width="9.140625" style="316"/>
    <col min="8214" max="8214" width="9.5703125" style="316" bestFit="1" customWidth="1"/>
    <col min="8215" max="8448" width="9.140625" style="316"/>
    <col min="8449" max="8449" width="1.42578125" style="316" customWidth="1"/>
    <col min="8450" max="8450" width="6.85546875" style="316" customWidth="1"/>
    <col min="8451" max="8451" width="0" style="316" hidden="1" customWidth="1"/>
    <col min="8452" max="8452" width="10" style="316" customWidth="1"/>
    <col min="8453" max="8453" width="50.42578125" style="316" customWidth="1"/>
    <col min="8454" max="8454" width="62.28515625" style="316" customWidth="1"/>
    <col min="8455" max="8455" width="54.7109375" style="316" customWidth="1"/>
    <col min="8456" max="8456" width="25.42578125" style="316" customWidth="1"/>
    <col min="8457" max="8457" width="22.7109375" style="316" customWidth="1"/>
    <col min="8458" max="8458" width="29" style="316" customWidth="1"/>
    <col min="8459" max="8461" width="16.140625" style="316" customWidth="1"/>
    <col min="8462" max="8463" width="10.7109375" style="316" bestFit="1" customWidth="1"/>
    <col min="8464" max="8469" width="9.140625" style="316"/>
    <col min="8470" max="8470" width="9.5703125" style="316" bestFit="1" customWidth="1"/>
    <col min="8471" max="8704" width="9.140625" style="316"/>
    <col min="8705" max="8705" width="1.42578125" style="316" customWidth="1"/>
    <col min="8706" max="8706" width="6.85546875" style="316" customWidth="1"/>
    <col min="8707" max="8707" width="0" style="316" hidden="1" customWidth="1"/>
    <col min="8708" max="8708" width="10" style="316" customWidth="1"/>
    <col min="8709" max="8709" width="50.42578125" style="316" customWidth="1"/>
    <col min="8710" max="8710" width="62.28515625" style="316" customWidth="1"/>
    <col min="8711" max="8711" width="54.7109375" style="316" customWidth="1"/>
    <col min="8712" max="8712" width="25.42578125" style="316" customWidth="1"/>
    <col min="8713" max="8713" width="22.7109375" style="316" customWidth="1"/>
    <col min="8714" max="8714" width="29" style="316" customWidth="1"/>
    <col min="8715" max="8717" width="16.140625" style="316" customWidth="1"/>
    <col min="8718" max="8719" width="10.7109375" style="316" bestFit="1" customWidth="1"/>
    <col min="8720" max="8725" width="9.140625" style="316"/>
    <col min="8726" max="8726" width="9.5703125" style="316" bestFit="1" customWidth="1"/>
    <col min="8727" max="8960" width="9.140625" style="316"/>
    <col min="8961" max="8961" width="1.42578125" style="316" customWidth="1"/>
    <col min="8962" max="8962" width="6.85546875" style="316" customWidth="1"/>
    <col min="8963" max="8963" width="0" style="316" hidden="1" customWidth="1"/>
    <col min="8964" max="8964" width="10" style="316" customWidth="1"/>
    <col min="8965" max="8965" width="50.42578125" style="316" customWidth="1"/>
    <col min="8966" max="8966" width="62.28515625" style="316" customWidth="1"/>
    <col min="8967" max="8967" width="54.7109375" style="316" customWidth="1"/>
    <col min="8968" max="8968" width="25.42578125" style="316" customWidth="1"/>
    <col min="8969" max="8969" width="22.7109375" style="316" customWidth="1"/>
    <col min="8970" max="8970" width="29" style="316" customWidth="1"/>
    <col min="8971" max="8973" width="16.140625" style="316" customWidth="1"/>
    <col min="8974" max="8975" width="10.7109375" style="316" bestFit="1" customWidth="1"/>
    <col min="8976" max="8981" width="9.140625" style="316"/>
    <col min="8982" max="8982" width="9.5703125" style="316" bestFit="1" customWidth="1"/>
    <col min="8983" max="9216" width="9.140625" style="316"/>
    <col min="9217" max="9217" width="1.42578125" style="316" customWidth="1"/>
    <col min="9218" max="9218" width="6.85546875" style="316" customWidth="1"/>
    <col min="9219" max="9219" width="0" style="316" hidden="1" customWidth="1"/>
    <col min="9220" max="9220" width="10" style="316" customWidth="1"/>
    <col min="9221" max="9221" width="50.42578125" style="316" customWidth="1"/>
    <col min="9222" max="9222" width="62.28515625" style="316" customWidth="1"/>
    <col min="9223" max="9223" width="54.7109375" style="316" customWidth="1"/>
    <col min="9224" max="9224" width="25.42578125" style="316" customWidth="1"/>
    <col min="9225" max="9225" width="22.7109375" style="316" customWidth="1"/>
    <col min="9226" max="9226" width="29" style="316" customWidth="1"/>
    <col min="9227" max="9229" width="16.140625" style="316" customWidth="1"/>
    <col min="9230" max="9231" width="10.7109375" style="316" bestFit="1" customWidth="1"/>
    <col min="9232" max="9237" width="9.140625" style="316"/>
    <col min="9238" max="9238" width="9.5703125" style="316" bestFit="1" customWidth="1"/>
    <col min="9239" max="9472" width="9.140625" style="316"/>
    <col min="9473" max="9473" width="1.42578125" style="316" customWidth="1"/>
    <col min="9474" max="9474" width="6.85546875" style="316" customWidth="1"/>
    <col min="9475" max="9475" width="0" style="316" hidden="1" customWidth="1"/>
    <col min="9476" max="9476" width="10" style="316" customWidth="1"/>
    <col min="9477" max="9477" width="50.42578125" style="316" customWidth="1"/>
    <col min="9478" max="9478" width="62.28515625" style="316" customWidth="1"/>
    <col min="9479" max="9479" width="54.7109375" style="316" customWidth="1"/>
    <col min="9480" max="9480" width="25.42578125" style="316" customWidth="1"/>
    <col min="9481" max="9481" width="22.7109375" style="316" customWidth="1"/>
    <col min="9482" max="9482" width="29" style="316" customWidth="1"/>
    <col min="9483" max="9485" width="16.140625" style="316" customWidth="1"/>
    <col min="9486" max="9487" width="10.7109375" style="316" bestFit="1" customWidth="1"/>
    <col min="9488" max="9493" width="9.140625" style="316"/>
    <col min="9494" max="9494" width="9.5703125" style="316" bestFit="1" customWidth="1"/>
    <col min="9495" max="9728" width="9.140625" style="316"/>
    <col min="9729" max="9729" width="1.42578125" style="316" customWidth="1"/>
    <col min="9730" max="9730" width="6.85546875" style="316" customWidth="1"/>
    <col min="9731" max="9731" width="0" style="316" hidden="1" customWidth="1"/>
    <col min="9732" max="9732" width="10" style="316" customWidth="1"/>
    <col min="9733" max="9733" width="50.42578125" style="316" customWidth="1"/>
    <col min="9734" max="9734" width="62.28515625" style="316" customWidth="1"/>
    <col min="9735" max="9735" width="54.7109375" style="316" customWidth="1"/>
    <col min="9736" max="9736" width="25.42578125" style="316" customWidth="1"/>
    <col min="9737" max="9737" width="22.7109375" style="316" customWidth="1"/>
    <col min="9738" max="9738" width="29" style="316" customWidth="1"/>
    <col min="9739" max="9741" width="16.140625" style="316" customWidth="1"/>
    <col min="9742" max="9743" width="10.7109375" style="316" bestFit="1" customWidth="1"/>
    <col min="9744" max="9749" width="9.140625" style="316"/>
    <col min="9750" max="9750" width="9.5703125" style="316" bestFit="1" customWidth="1"/>
    <col min="9751" max="9984" width="9.140625" style="316"/>
    <col min="9985" max="9985" width="1.42578125" style="316" customWidth="1"/>
    <col min="9986" max="9986" width="6.85546875" style="316" customWidth="1"/>
    <col min="9987" max="9987" width="0" style="316" hidden="1" customWidth="1"/>
    <col min="9988" max="9988" width="10" style="316" customWidth="1"/>
    <col min="9989" max="9989" width="50.42578125" style="316" customWidth="1"/>
    <col min="9990" max="9990" width="62.28515625" style="316" customWidth="1"/>
    <col min="9991" max="9991" width="54.7109375" style="316" customWidth="1"/>
    <col min="9992" max="9992" width="25.42578125" style="316" customWidth="1"/>
    <col min="9993" max="9993" width="22.7109375" style="316" customWidth="1"/>
    <col min="9994" max="9994" width="29" style="316" customWidth="1"/>
    <col min="9995" max="9997" width="16.140625" style="316" customWidth="1"/>
    <col min="9998" max="9999" width="10.7109375" style="316" bestFit="1" customWidth="1"/>
    <col min="10000" max="10005" width="9.140625" style="316"/>
    <col min="10006" max="10006" width="9.5703125" style="316" bestFit="1" customWidth="1"/>
    <col min="10007" max="10240" width="9.140625" style="316"/>
    <col min="10241" max="10241" width="1.42578125" style="316" customWidth="1"/>
    <col min="10242" max="10242" width="6.85546875" style="316" customWidth="1"/>
    <col min="10243" max="10243" width="0" style="316" hidden="1" customWidth="1"/>
    <col min="10244" max="10244" width="10" style="316" customWidth="1"/>
    <col min="10245" max="10245" width="50.42578125" style="316" customWidth="1"/>
    <col min="10246" max="10246" width="62.28515625" style="316" customWidth="1"/>
    <col min="10247" max="10247" width="54.7109375" style="316" customWidth="1"/>
    <col min="10248" max="10248" width="25.42578125" style="316" customWidth="1"/>
    <col min="10249" max="10249" width="22.7109375" style="316" customWidth="1"/>
    <col min="10250" max="10250" width="29" style="316" customWidth="1"/>
    <col min="10251" max="10253" width="16.140625" style="316" customWidth="1"/>
    <col min="10254" max="10255" width="10.7109375" style="316" bestFit="1" customWidth="1"/>
    <col min="10256" max="10261" width="9.140625" style="316"/>
    <col min="10262" max="10262" width="9.5703125" style="316" bestFit="1" customWidth="1"/>
    <col min="10263" max="10496" width="9.140625" style="316"/>
    <col min="10497" max="10497" width="1.42578125" style="316" customWidth="1"/>
    <col min="10498" max="10498" width="6.85546875" style="316" customWidth="1"/>
    <col min="10499" max="10499" width="0" style="316" hidden="1" customWidth="1"/>
    <col min="10500" max="10500" width="10" style="316" customWidth="1"/>
    <col min="10501" max="10501" width="50.42578125" style="316" customWidth="1"/>
    <col min="10502" max="10502" width="62.28515625" style="316" customWidth="1"/>
    <col min="10503" max="10503" width="54.7109375" style="316" customWidth="1"/>
    <col min="10504" max="10504" width="25.42578125" style="316" customWidth="1"/>
    <col min="10505" max="10505" width="22.7109375" style="316" customWidth="1"/>
    <col min="10506" max="10506" width="29" style="316" customWidth="1"/>
    <col min="10507" max="10509" width="16.140625" style="316" customWidth="1"/>
    <col min="10510" max="10511" width="10.7109375" style="316" bestFit="1" customWidth="1"/>
    <col min="10512" max="10517" width="9.140625" style="316"/>
    <col min="10518" max="10518" width="9.5703125" style="316" bestFit="1" customWidth="1"/>
    <col min="10519" max="10752" width="9.140625" style="316"/>
    <col min="10753" max="10753" width="1.42578125" style="316" customWidth="1"/>
    <col min="10754" max="10754" width="6.85546875" style="316" customWidth="1"/>
    <col min="10755" max="10755" width="0" style="316" hidden="1" customWidth="1"/>
    <col min="10756" max="10756" width="10" style="316" customWidth="1"/>
    <col min="10757" max="10757" width="50.42578125" style="316" customWidth="1"/>
    <col min="10758" max="10758" width="62.28515625" style="316" customWidth="1"/>
    <col min="10759" max="10759" width="54.7109375" style="316" customWidth="1"/>
    <col min="10760" max="10760" width="25.42578125" style="316" customWidth="1"/>
    <col min="10761" max="10761" width="22.7109375" style="316" customWidth="1"/>
    <col min="10762" max="10762" width="29" style="316" customWidth="1"/>
    <col min="10763" max="10765" width="16.140625" style="316" customWidth="1"/>
    <col min="10766" max="10767" width="10.7109375" style="316" bestFit="1" customWidth="1"/>
    <col min="10768" max="10773" width="9.140625" style="316"/>
    <col min="10774" max="10774" width="9.5703125" style="316" bestFit="1" customWidth="1"/>
    <col min="10775" max="11008" width="9.140625" style="316"/>
    <col min="11009" max="11009" width="1.42578125" style="316" customWidth="1"/>
    <col min="11010" max="11010" width="6.85546875" style="316" customWidth="1"/>
    <col min="11011" max="11011" width="0" style="316" hidden="1" customWidth="1"/>
    <col min="11012" max="11012" width="10" style="316" customWidth="1"/>
    <col min="11013" max="11013" width="50.42578125" style="316" customWidth="1"/>
    <col min="11014" max="11014" width="62.28515625" style="316" customWidth="1"/>
    <col min="11015" max="11015" width="54.7109375" style="316" customWidth="1"/>
    <col min="11016" max="11016" width="25.42578125" style="316" customWidth="1"/>
    <col min="11017" max="11017" width="22.7109375" style="316" customWidth="1"/>
    <col min="11018" max="11018" width="29" style="316" customWidth="1"/>
    <col min="11019" max="11021" width="16.140625" style="316" customWidth="1"/>
    <col min="11022" max="11023" width="10.7109375" style="316" bestFit="1" customWidth="1"/>
    <col min="11024" max="11029" width="9.140625" style="316"/>
    <col min="11030" max="11030" width="9.5703125" style="316" bestFit="1" customWidth="1"/>
    <col min="11031" max="11264" width="9.140625" style="316"/>
    <col min="11265" max="11265" width="1.42578125" style="316" customWidth="1"/>
    <col min="11266" max="11266" width="6.85546875" style="316" customWidth="1"/>
    <col min="11267" max="11267" width="0" style="316" hidden="1" customWidth="1"/>
    <col min="11268" max="11268" width="10" style="316" customWidth="1"/>
    <col min="11269" max="11269" width="50.42578125" style="316" customWidth="1"/>
    <col min="11270" max="11270" width="62.28515625" style="316" customWidth="1"/>
    <col min="11271" max="11271" width="54.7109375" style="316" customWidth="1"/>
    <col min="11272" max="11272" width="25.42578125" style="316" customWidth="1"/>
    <col min="11273" max="11273" width="22.7109375" style="316" customWidth="1"/>
    <col min="11274" max="11274" width="29" style="316" customWidth="1"/>
    <col min="11275" max="11277" width="16.140625" style="316" customWidth="1"/>
    <col min="11278" max="11279" width="10.7109375" style="316" bestFit="1" customWidth="1"/>
    <col min="11280" max="11285" width="9.140625" style="316"/>
    <col min="11286" max="11286" width="9.5703125" style="316" bestFit="1" customWidth="1"/>
    <col min="11287" max="11520" width="9.140625" style="316"/>
    <col min="11521" max="11521" width="1.42578125" style="316" customWidth="1"/>
    <col min="11522" max="11522" width="6.85546875" style="316" customWidth="1"/>
    <col min="11523" max="11523" width="0" style="316" hidden="1" customWidth="1"/>
    <col min="11524" max="11524" width="10" style="316" customWidth="1"/>
    <col min="11525" max="11525" width="50.42578125" style="316" customWidth="1"/>
    <col min="11526" max="11526" width="62.28515625" style="316" customWidth="1"/>
    <col min="11527" max="11527" width="54.7109375" style="316" customWidth="1"/>
    <col min="11528" max="11528" width="25.42578125" style="316" customWidth="1"/>
    <col min="11529" max="11529" width="22.7109375" style="316" customWidth="1"/>
    <col min="11530" max="11530" width="29" style="316" customWidth="1"/>
    <col min="11531" max="11533" width="16.140625" style="316" customWidth="1"/>
    <col min="11534" max="11535" width="10.7109375" style="316" bestFit="1" customWidth="1"/>
    <col min="11536" max="11541" width="9.140625" style="316"/>
    <col min="11542" max="11542" width="9.5703125" style="316" bestFit="1" customWidth="1"/>
    <col min="11543" max="11776" width="9.140625" style="316"/>
    <col min="11777" max="11777" width="1.42578125" style="316" customWidth="1"/>
    <col min="11778" max="11778" width="6.85546875" style="316" customWidth="1"/>
    <col min="11779" max="11779" width="0" style="316" hidden="1" customWidth="1"/>
    <col min="11780" max="11780" width="10" style="316" customWidth="1"/>
    <col min="11781" max="11781" width="50.42578125" style="316" customWidth="1"/>
    <col min="11782" max="11782" width="62.28515625" style="316" customWidth="1"/>
    <col min="11783" max="11783" width="54.7109375" style="316" customWidth="1"/>
    <col min="11784" max="11784" width="25.42578125" style="316" customWidth="1"/>
    <col min="11785" max="11785" width="22.7109375" style="316" customWidth="1"/>
    <col min="11786" max="11786" width="29" style="316" customWidth="1"/>
    <col min="11787" max="11789" width="16.140625" style="316" customWidth="1"/>
    <col min="11790" max="11791" width="10.7109375" style="316" bestFit="1" customWidth="1"/>
    <col min="11792" max="11797" width="9.140625" style="316"/>
    <col min="11798" max="11798" width="9.5703125" style="316" bestFit="1" customWidth="1"/>
    <col min="11799" max="12032" width="9.140625" style="316"/>
    <col min="12033" max="12033" width="1.42578125" style="316" customWidth="1"/>
    <col min="12034" max="12034" width="6.85546875" style="316" customWidth="1"/>
    <col min="12035" max="12035" width="0" style="316" hidden="1" customWidth="1"/>
    <col min="12036" max="12036" width="10" style="316" customWidth="1"/>
    <col min="12037" max="12037" width="50.42578125" style="316" customWidth="1"/>
    <col min="12038" max="12038" width="62.28515625" style="316" customWidth="1"/>
    <col min="12039" max="12039" width="54.7109375" style="316" customWidth="1"/>
    <col min="12040" max="12040" width="25.42578125" style="316" customWidth="1"/>
    <col min="12041" max="12041" width="22.7109375" style="316" customWidth="1"/>
    <col min="12042" max="12042" width="29" style="316" customWidth="1"/>
    <col min="12043" max="12045" width="16.140625" style="316" customWidth="1"/>
    <col min="12046" max="12047" width="10.7109375" style="316" bestFit="1" customWidth="1"/>
    <col min="12048" max="12053" width="9.140625" style="316"/>
    <col min="12054" max="12054" width="9.5703125" style="316" bestFit="1" customWidth="1"/>
    <col min="12055" max="12288" width="9.140625" style="316"/>
    <col min="12289" max="12289" width="1.42578125" style="316" customWidth="1"/>
    <col min="12290" max="12290" width="6.85546875" style="316" customWidth="1"/>
    <col min="12291" max="12291" width="0" style="316" hidden="1" customWidth="1"/>
    <col min="12292" max="12292" width="10" style="316" customWidth="1"/>
    <col min="12293" max="12293" width="50.42578125" style="316" customWidth="1"/>
    <col min="12294" max="12294" width="62.28515625" style="316" customWidth="1"/>
    <col min="12295" max="12295" width="54.7109375" style="316" customWidth="1"/>
    <col min="12296" max="12296" width="25.42578125" style="316" customWidth="1"/>
    <col min="12297" max="12297" width="22.7109375" style="316" customWidth="1"/>
    <col min="12298" max="12298" width="29" style="316" customWidth="1"/>
    <col min="12299" max="12301" width="16.140625" style="316" customWidth="1"/>
    <col min="12302" max="12303" width="10.7109375" style="316" bestFit="1" customWidth="1"/>
    <col min="12304" max="12309" width="9.140625" style="316"/>
    <col min="12310" max="12310" width="9.5703125" style="316" bestFit="1" customWidth="1"/>
    <col min="12311" max="12544" width="9.140625" style="316"/>
    <col min="12545" max="12545" width="1.42578125" style="316" customWidth="1"/>
    <col min="12546" max="12546" width="6.85546875" style="316" customWidth="1"/>
    <col min="12547" max="12547" width="0" style="316" hidden="1" customWidth="1"/>
    <col min="12548" max="12548" width="10" style="316" customWidth="1"/>
    <col min="12549" max="12549" width="50.42578125" style="316" customWidth="1"/>
    <col min="12550" max="12550" width="62.28515625" style="316" customWidth="1"/>
    <col min="12551" max="12551" width="54.7109375" style="316" customWidth="1"/>
    <col min="12552" max="12552" width="25.42578125" style="316" customWidth="1"/>
    <col min="12553" max="12553" width="22.7109375" style="316" customWidth="1"/>
    <col min="12554" max="12554" width="29" style="316" customWidth="1"/>
    <col min="12555" max="12557" width="16.140625" style="316" customWidth="1"/>
    <col min="12558" max="12559" width="10.7109375" style="316" bestFit="1" customWidth="1"/>
    <col min="12560" max="12565" width="9.140625" style="316"/>
    <col min="12566" max="12566" width="9.5703125" style="316" bestFit="1" customWidth="1"/>
    <col min="12567" max="12800" width="9.140625" style="316"/>
    <col min="12801" max="12801" width="1.42578125" style="316" customWidth="1"/>
    <col min="12802" max="12802" width="6.85546875" style="316" customWidth="1"/>
    <col min="12803" max="12803" width="0" style="316" hidden="1" customWidth="1"/>
    <col min="12804" max="12804" width="10" style="316" customWidth="1"/>
    <col min="12805" max="12805" width="50.42578125" style="316" customWidth="1"/>
    <col min="12806" max="12806" width="62.28515625" style="316" customWidth="1"/>
    <col min="12807" max="12807" width="54.7109375" style="316" customWidth="1"/>
    <col min="12808" max="12808" width="25.42578125" style="316" customWidth="1"/>
    <col min="12809" max="12809" width="22.7109375" style="316" customWidth="1"/>
    <col min="12810" max="12810" width="29" style="316" customWidth="1"/>
    <col min="12811" max="12813" width="16.140625" style="316" customWidth="1"/>
    <col min="12814" max="12815" width="10.7109375" style="316" bestFit="1" customWidth="1"/>
    <col min="12816" max="12821" width="9.140625" style="316"/>
    <col min="12822" max="12822" width="9.5703125" style="316" bestFit="1" customWidth="1"/>
    <col min="12823" max="13056" width="9.140625" style="316"/>
    <col min="13057" max="13057" width="1.42578125" style="316" customWidth="1"/>
    <col min="13058" max="13058" width="6.85546875" style="316" customWidth="1"/>
    <col min="13059" max="13059" width="0" style="316" hidden="1" customWidth="1"/>
    <col min="13060" max="13060" width="10" style="316" customWidth="1"/>
    <col min="13061" max="13061" width="50.42578125" style="316" customWidth="1"/>
    <col min="13062" max="13062" width="62.28515625" style="316" customWidth="1"/>
    <col min="13063" max="13063" width="54.7109375" style="316" customWidth="1"/>
    <col min="13064" max="13064" width="25.42578125" style="316" customWidth="1"/>
    <col min="13065" max="13065" width="22.7109375" style="316" customWidth="1"/>
    <col min="13066" max="13066" width="29" style="316" customWidth="1"/>
    <col min="13067" max="13069" width="16.140625" style="316" customWidth="1"/>
    <col min="13070" max="13071" width="10.7109375" style="316" bestFit="1" customWidth="1"/>
    <col min="13072" max="13077" width="9.140625" style="316"/>
    <col min="13078" max="13078" width="9.5703125" style="316" bestFit="1" customWidth="1"/>
    <col min="13079" max="13312" width="9.140625" style="316"/>
    <col min="13313" max="13313" width="1.42578125" style="316" customWidth="1"/>
    <col min="13314" max="13314" width="6.85546875" style="316" customWidth="1"/>
    <col min="13315" max="13315" width="0" style="316" hidden="1" customWidth="1"/>
    <col min="13316" max="13316" width="10" style="316" customWidth="1"/>
    <col min="13317" max="13317" width="50.42578125" style="316" customWidth="1"/>
    <col min="13318" max="13318" width="62.28515625" style="316" customWidth="1"/>
    <col min="13319" max="13319" width="54.7109375" style="316" customWidth="1"/>
    <col min="13320" max="13320" width="25.42578125" style="316" customWidth="1"/>
    <col min="13321" max="13321" width="22.7109375" style="316" customWidth="1"/>
    <col min="13322" max="13322" width="29" style="316" customWidth="1"/>
    <col min="13323" max="13325" width="16.140625" style="316" customWidth="1"/>
    <col min="13326" max="13327" width="10.7109375" style="316" bestFit="1" customWidth="1"/>
    <col min="13328" max="13333" width="9.140625" style="316"/>
    <col min="13334" max="13334" width="9.5703125" style="316" bestFit="1" customWidth="1"/>
    <col min="13335" max="13568" width="9.140625" style="316"/>
    <col min="13569" max="13569" width="1.42578125" style="316" customWidth="1"/>
    <col min="13570" max="13570" width="6.85546875" style="316" customWidth="1"/>
    <col min="13571" max="13571" width="0" style="316" hidden="1" customWidth="1"/>
    <col min="13572" max="13572" width="10" style="316" customWidth="1"/>
    <col min="13573" max="13573" width="50.42578125" style="316" customWidth="1"/>
    <col min="13574" max="13574" width="62.28515625" style="316" customWidth="1"/>
    <col min="13575" max="13575" width="54.7109375" style="316" customWidth="1"/>
    <col min="13576" max="13576" width="25.42578125" style="316" customWidth="1"/>
    <col min="13577" max="13577" width="22.7109375" style="316" customWidth="1"/>
    <col min="13578" max="13578" width="29" style="316" customWidth="1"/>
    <col min="13579" max="13581" width="16.140625" style="316" customWidth="1"/>
    <col min="13582" max="13583" width="10.7109375" style="316" bestFit="1" customWidth="1"/>
    <col min="13584" max="13589" width="9.140625" style="316"/>
    <col min="13590" max="13590" width="9.5703125" style="316" bestFit="1" customWidth="1"/>
    <col min="13591" max="13824" width="9.140625" style="316"/>
    <col min="13825" max="13825" width="1.42578125" style="316" customWidth="1"/>
    <col min="13826" max="13826" width="6.85546875" style="316" customWidth="1"/>
    <col min="13827" max="13827" width="0" style="316" hidden="1" customWidth="1"/>
    <col min="13828" max="13828" width="10" style="316" customWidth="1"/>
    <col min="13829" max="13829" width="50.42578125" style="316" customWidth="1"/>
    <col min="13830" max="13830" width="62.28515625" style="316" customWidth="1"/>
    <col min="13831" max="13831" width="54.7109375" style="316" customWidth="1"/>
    <col min="13832" max="13832" width="25.42578125" style="316" customWidth="1"/>
    <col min="13833" max="13833" width="22.7109375" style="316" customWidth="1"/>
    <col min="13834" max="13834" width="29" style="316" customWidth="1"/>
    <col min="13835" max="13837" width="16.140625" style="316" customWidth="1"/>
    <col min="13838" max="13839" width="10.7109375" style="316" bestFit="1" customWidth="1"/>
    <col min="13840" max="13845" width="9.140625" style="316"/>
    <col min="13846" max="13846" width="9.5703125" style="316" bestFit="1" customWidth="1"/>
    <col min="13847" max="14080" width="9.140625" style="316"/>
    <col min="14081" max="14081" width="1.42578125" style="316" customWidth="1"/>
    <col min="14082" max="14082" width="6.85546875" style="316" customWidth="1"/>
    <col min="14083" max="14083" width="0" style="316" hidden="1" customWidth="1"/>
    <col min="14084" max="14084" width="10" style="316" customWidth="1"/>
    <col min="14085" max="14085" width="50.42578125" style="316" customWidth="1"/>
    <col min="14086" max="14086" width="62.28515625" style="316" customWidth="1"/>
    <col min="14087" max="14087" width="54.7109375" style="316" customWidth="1"/>
    <col min="14088" max="14088" width="25.42578125" style="316" customWidth="1"/>
    <col min="14089" max="14089" width="22.7109375" style="316" customWidth="1"/>
    <col min="14090" max="14090" width="29" style="316" customWidth="1"/>
    <col min="14091" max="14093" width="16.140625" style="316" customWidth="1"/>
    <col min="14094" max="14095" width="10.7109375" style="316" bestFit="1" customWidth="1"/>
    <col min="14096" max="14101" width="9.140625" style="316"/>
    <col min="14102" max="14102" width="9.5703125" style="316" bestFit="1" customWidth="1"/>
    <col min="14103" max="14336" width="9.140625" style="316"/>
    <col min="14337" max="14337" width="1.42578125" style="316" customWidth="1"/>
    <col min="14338" max="14338" width="6.85546875" style="316" customWidth="1"/>
    <col min="14339" max="14339" width="0" style="316" hidden="1" customWidth="1"/>
    <col min="14340" max="14340" width="10" style="316" customWidth="1"/>
    <col min="14341" max="14341" width="50.42578125" style="316" customWidth="1"/>
    <col min="14342" max="14342" width="62.28515625" style="316" customWidth="1"/>
    <col min="14343" max="14343" width="54.7109375" style="316" customWidth="1"/>
    <col min="14344" max="14344" width="25.42578125" style="316" customWidth="1"/>
    <col min="14345" max="14345" width="22.7109375" style="316" customWidth="1"/>
    <col min="14346" max="14346" width="29" style="316" customWidth="1"/>
    <col min="14347" max="14349" width="16.140625" style="316" customWidth="1"/>
    <col min="14350" max="14351" width="10.7109375" style="316" bestFit="1" customWidth="1"/>
    <col min="14352" max="14357" width="9.140625" style="316"/>
    <col min="14358" max="14358" width="9.5703125" style="316" bestFit="1" customWidth="1"/>
    <col min="14359" max="14592" width="9.140625" style="316"/>
    <col min="14593" max="14593" width="1.42578125" style="316" customWidth="1"/>
    <col min="14594" max="14594" width="6.85546875" style="316" customWidth="1"/>
    <col min="14595" max="14595" width="0" style="316" hidden="1" customWidth="1"/>
    <col min="14596" max="14596" width="10" style="316" customWidth="1"/>
    <col min="14597" max="14597" width="50.42578125" style="316" customWidth="1"/>
    <col min="14598" max="14598" width="62.28515625" style="316" customWidth="1"/>
    <col min="14599" max="14599" width="54.7109375" style="316" customWidth="1"/>
    <col min="14600" max="14600" width="25.42578125" style="316" customWidth="1"/>
    <col min="14601" max="14601" width="22.7109375" style="316" customWidth="1"/>
    <col min="14602" max="14602" width="29" style="316" customWidth="1"/>
    <col min="14603" max="14605" width="16.140625" style="316" customWidth="1"/>
    <col min="14606" max="14607" width="10.7109375" style="316" bestFit="1" customWidth="1"/>
    <col min="14608" max="14613" width="9.140625" style="316"/>
    <col min="14614" max="14614" width="9.5703125" style="316" bestFit="1" customWidth="1"/>
    <col min="14615" max="14848" width="9.140625" style="316"/>
    <col min="14849" max="14849" width="1.42578125" style="316" customWidth="1"/>
    <col min="14850" max="14850" width="6.85546875" style="316" customWidth="1"/>
    <col min="14851" max="14851" width="0" style="316" hidden="1" customWidth="1"/>
    <col min="14852" max="14852" width="10" style="316" customWidth="1"/>
    <col min="14853" max="14853" width="50.42578125" style="316" customWidth="1"/>
    <col min="14854" max="14854" width="62.28515625" style="316" customWidth="1"/>
    <col min="14855" max="14855" width="54.7109375" style="316" customWidth="1"/>
    <col min="14856" max="14856" width="25.42578125" style="316" customWidth="1"/>
    <col min="14857" max="14857" width="22.7109375" style="316" customWidth="1"/>
    <col min="14858" max="14858" width="29" style="316" customWidth="1"/>
    <col min="14859" max="14861" width="16.140625" style="316" customWidth="1"/>
    <col min="14862" max="14863" width="10.7109375" style="316" bestFit="1" customWidth="1"/>
    <col min="14864" max="14869" width="9.140625" style="316"/>
    <col min="14870" max="14870" width="9.5703125" style="316" bestFit="1" customWidth="1"/>
    <col min="14871" max="15104" width="9.140625" style="316"/>
    <col min="15105" max="15105" width="1.42578125" style="316" customWidth="1"/>
    <col min="15106" max="15106" width="6.85546875" style="316" customWidth="1"/>
    <col min="15107" max="15107" width="0" style="316" hidden="1" customWidth="1"/>
    <col min="15108" max="15108" width="10" style="316" customWidth="1"/>
    <col min="15109" max="15109" width="50.42578125" style="316" customWidth="1"/>
    <col min="15110" max="15110" width="62.28515625" style="316" customWidth="1"/>
    <col min="15111" max="15111" width="54.7109375" style="316" customWidth="1"/>
    <col min="15112" max="15112" width="25.42578125" style="316" customWidth="1"/>
    <col min="15113" max="15113" width="22.7109375" style="316" customWidth="1"/>
    <col min="15114" max="15114" width="29" style="316" customWidth="1"/>
    <col min="15115" max="15117" width="16.140625" style="316" customWidth="1"/>
    <col min="15118" max="15119" width="10.7109375" style="316" bestFit="1" customWidth="1"/>
    <col min="15120" max="15125" width="9.140625" style="316"/>
    <col min="15126" max="15126" width="9.5703125" style="316" bestFit="1" customWidth="1"/>
    <col min="15127" max="15360" width="9.140625" style="316"/>
    <col min="15361" max="15361" width="1.42578125" style="316" customWidth="1"/>
    <col min="15362" max="15362" width="6.85546875" style="316" customWidth="1"/>
    <col min="15363" max="15363" width="0" style="316" hidden="1" customWidth="1"/>
    <col min="15364" max="15364" width="10" style="316" customWidth="1"/>
    <col min="15365" max="15365" width="50.42578125" style="316" customWidth="1"/>
    <col min="15366" max="15366" width="62.28515625" style="316" customWidth="1"/>
    <col min="15367" max="15367" width="54.7109375" style="316" customWidth="1"/>
    <col min="15368" max="15368" width="25.42578125" style="316" customWidth="1"/>
    <col min="15369" max="15369" width="22.7109375" style="316" customWidth="1"/>
    <col min="15370" max="15370" width="29" style="316" customWidth="1"/>
    <col min="15371" max="15373" width="16.140625" style="316" customWidth="1"/>
    <col min="15374" max="15375" width="10.7109375" style="316" bestFit="1" customWidth="1"/>
    <col min="15376" max="15381" width="9.140625" style="316"/>
    <col min="15382" max="15382" width="9.5703125" style="316" bestFit="1" customWidth="1"/>
    <col min="15383" max="15616" width="9.140625" style="316"/>
    <col min="15617" max="15617" width="1.42578125" style="316" customWidth="1"/>
    <col min="15618" max="15618" width="6.85546875" style="316" customWidth="1"/>
    <col min="15619" max="15619" width="0" style="316" hidden="1" customWidth="1"/>
    <col min="15620" max="15620" width="10" style="316" customWidth="1"/>
    <col min="15621" max="15621" width="50.42578125" style="316" customWidth="1"/>
    <col min="15622" max="15622" width="62.28515625" style="316" customWidth="1"/>
    <col min="15623" max="15623" width="54.7109375" style="316" customWidth="1"/>
    <col min="15624" max="15624" width="25.42578125" style="316" customWidth="1"/>
    <col min="15625" max="15625" width="22.7109375" style="316" customWidth="1"/>
    <col min="15626" max="15626" width="29" style="316" customWidth="1"/>
    <col min="15627" max="15629" width="16.140625" style="316" customWidth="1"/>
    <col min="15630" max="15631" width="10.7109375" style="316" bestFit="1" customWidth="1"/>
    <col min="15632" max="15637" width="9.140625" style="316"/>
    <col min="15638" max="15638" width="9.5703125" style="316" bestFit="1" customWidth="1"/>
    <col min="15639" max="15872" width="9.140625" style="316"/>
    <col min="15873" max="15873" width="1.42578125" style="316" customWidth="1"/>
    <col min="15874" max="15874" width="6.85546875" style="316" customWidth="1"/>
    <col min="15875" max="15875" width="0" style="316" hidden="1" customWidth="1"/>
    <col min="15876" max="15876" width="10" style="316" customWidth="1"/>
    <col min="15877" max="15877" width="50.42578125" style="316" customWidth="1"/>
    <col min="15878" max="15878" width="62.28515625" style="316" customWidth="1"/>
    <col min="15879" max="15879" width="54.7109375" style="316" customWidth="1"/>
    <col min="15880" max="15880" width="25.42578125" style="316" customWidth="1"/>
    <col min="15881" max="15881" width="22.7109375" style="316" customWidth="1"/>
    <col min="15882" max="15882" width="29" style="316" customWidth="1"/>
    <col min="15883" max="15885" width="16.140625" style="316" customWidth="1"/>
    <col min="15886" max="15887" width="10.7109375" style="316" bestFit="1" customWidth="1"/>
    <col min="15888" max="15893" width="9.140625" style="316"/>
    <col min="15894" max="15894" width="9.5703125" style="316" bestFit="1" customWidth="1"/>
    <col min="15895" max="16128" width="9.140625" style="316"/>
    <col min="16129" max="16129" width="1.42578125" style="316" customWidth="1"/>
    <col min="16130" max="16130" width="6.85546875" style="316" customWidth="1"/>
    <col min="16131" max="16131" width="0" style="316" hidden="1" customWidth="1"/>
    <col min="16132" max="16132" width="10" style="316" customWidth="1"/>
    <col min="16133" max="16133" width="50.42578125" style="316" customWidth="1"/>
    <col min="16134" max="16134" width="62.28515625" style="316" customWidth="1"/>
    <col min="16135" max="16135" width="54.7109375" style="316" customWidth="1"/>
    <col min="16136" max="16136" width="25.42578125" style="316" customWidth="1"/>
    <col min="16137" max="16137" width="22.7109375" style="316" customWidth="1"/>
    <col min="16138" max="16138" width="29" style="316" customWidth="1"/>
    <col min="16139" max="16141" width="16.140625" style="316" customWidth="1"/>
    <col min="16142" max="16143" width="10.7109375" style="316" bestFit="1" customWidth="1"/>
    <col min="16144" max="16149" width="9.140625" style="316"/>
    <col min="16150" max="16150" width="9.5703125" style="316" bestFit="1" customWidth="1"/>
    <col min="16151" max="16384" width="9.140625" style="316"/>
  </cols>
  <sheetData>
    <row r="1" spans="3:26" ht="26.25" customHeight="1">
      <c r="C1" s="435" t="s">
        <v>0</v>
      </c>
      <c r="D1" s="435"/>
      <c r="E1" s="435"/>
      <c r="F1" s="435"/>
      <c r="G1" s="435"/>
      <c r="H1" s="435"/>
      <c r="I1" s="435"/>
      <c r="J1" s="435"/>
      <c r="K1" s="1"/>
      <c r="L1" s="1"/>
      <c r="M1" s="1"/>
      <c r="N1" s="2"/>
      <c r="O1" s="2"/>
      <c r="P1" s="2"/>
      <c r="Q1" s="2"/>
      <c r="R1" s="2"/>
      <c r="S1" s="2"/>
      <c r="T1" s="436"/>
      <c r="U1" s="436"/>
      <c r="V1" s="436"/>
      <c r="W1" s="436"/>
      <c r="X1" s="436"/>
      <c r="Y1" s="436"/>
      <c r="Z1" s="436"/>
    </row>
    <row r="2" spans="3:26" ht="18" customHeight="1">
      <c r="C2" s="437" t="s">
        <v>1</v>
      </c>
      <c r="D2" s="437"/>
      <c r="E2" s="437"/>
      <c r="F2" s="437"/>
      <c r="G2" s="437"/>
      <c r="H2" s="437"/>
      <c r="I2" s="437"/>
      <c r="J2" s="437"/>
      <c r="K2" s="1"/>
      <c r="L2" s="1"/>
      <c r="M2" s="1"/>
      <c r="N2" s="3"/>
    </row>
    <row r="3" spans="3:26" s="337" customFormat="1" ht="24" customHeight="1">
      <c r="C3" s="318"/>
      <c r="D3" s="438" t="s">
        <v>2</v>
      </c>
      <c r="E3" s="438"/>
      <c r="F3" s="438"/>
      <c r="G3" s="438"/>
      <c r="H3" s="438"/>
      <c r="I3" s="439" t="s">
        <v>498</v>
      </c>
      <c r="J3" s="440"/>
      <c r="K3" s="330"/>
      <c r="L3" s="330"/>
      <c r="M3" s="330"/>
      <c r="N3" s="4"/>
    </row>
    <row r="4" spans="3:26" s="337" customFormat="1" ht="15.75" customHeight="1">
      <c r="C4" s="318"/>
      <c r="D4" s="369"/>
      <c r="E4" s="369"/>
      <c r="F4" s="369"/>
      <c r="G4" s="369"/>
      <c r="H4" s="369"/>
      <c r="I4" s="5"/>
      <c r="J4" s="5"/>
      <c r="K4" s="330"/>
      <c r="L4" s="330"/>
      <c r="M4" s="330"/>
      <c r="N4" s="4"/>
    </row>
    <row r="5" spans="3:26" s="6" customFormat="1" ht="18" customHeight="1">
      <c r="D5" s="363"/>
      <c r="E5" s="363"/>
      <c r="F5" s="363"/>
      <c r="G5" s="363"/>
      <c r="H5" s="367"/>
      <c r="I5" s="367"/>
      <c r="J5" s="363"/>
      <c r="K5" s="7"/>
      <c r="L5" s="7"/>
      <c r="M5" s="7"/>
      <c r="N5" s="8"/>
      <c r="U5" s="9"/>
    </row>
    <row r="6" spans="3:26" s="6" customFormat="1" ht="26.25" customHeight="1">
      <c r="D6" s="416" t="s">
        <v>3</v>
      </c>
      <c r="E6" s="417"/>
      <c r="F6" s="417"/>
      <c r="G6" s="417"/>
      <c r="H6" s="417"/>
      <c r="I6" s="417"/>
      <c r="J6" s="417"/>
      <c r="K6" s="7"/>
      <c r="L6" s="7"/>
      <c r="M6" s="7"/>
      <c r="N6" s="8"/>
      <c r="U6" s="9"/>
    </row>
    <row r="7" spans="3:26" s="6" customFormat="1" ht="21" customHeight="1">
      <c r="D7" s="416"/>
      <c r="E7" s="417"/>
      <c r="F7" s="417"/>
      <c r="G7" s="417"/>
      <c r="H7" s="417"/>
      <c r="I7" s="417"/>
      <c r="J7" s="417"/>
      <c r="K7" s="7"/>
      <c r="L7" s="7"/>
      <c r="M7" s="7"/>
      <c r="N7" s="8"/>
      <c r="U7" s="9"/>
    </row>
    <row r="8" spans="3:26" s="6" customFormat="1" ht="27" customHeight="1">
      <c r="D8" s="363">
        <v>1</v>
      </c>
      <c r="E8" s="418" t="s">
        <v>4</v>
      </c>
      <c r="F8" s="418"/>
      <c r="G8" s="418"/>
      <c r="H8" s="364"/>
      <c r="I8" s="364"/>
      <c r="J8" s="364"/>
      <c r="K8" s="10"/>
      <c r="L8" s="10"/>
      <c r="M8" s="10"/>
      <c r="N8" s="8"/>
    </row>
    <row r="9" spans="3:26" s="6" customFormat="1" ht="30.75" customHeight="1">
      <c r="D9" s="363"/>
      <c r="E9" s="11"/>
      <c r="F9" s="12" t="s">
        <v>5</v>
      </c>
      <c r="G9" s="363" t="s">
        <v>6</v>
      </c>
      <c r="H9" s="419">
        <v>0</v>
      </c>
      <c r="I9" s="419"/>
      <c r="J9" s="362" t="s">
        <v>7</v>
      </c>
      <c r="K9" s="7"/>
      <c r="L9" s="7"/>
      <c r="M9" s="7"/>
      <c r="N9" s="8"/>
      <c r="O9" s="13"/>
    </row>
    <row r="10" spans="3:26" s="6" customFormat="1" ht="28.5" customHeight="1">
      <c r="D10" s="363"/>
      <c r="E10" s="11"/>
      <c r="F10" s="14"/>
      <c r="G10" s="15"/>
      <c r="H10" s="419">
        <v>384.23</v>
      </c>
      <c r="I10" s="419"/>
      <c r="J10" s="362" t="s">
        <v>8</v>
      </c>
      <c r="K10" s="16"/>
      <c r="L10" s="16"/>
      <c r="M10" s="16"/>
      <c r="N10" s="16"/>
      <c r="O10" s="13"/>
    </row>
    <row r="11" spans="3:26" s="6" customFormat="1" ht="28.5" customHeight="1">
      <c r="D11" s="420"/>
      <c r="E11" s="421"/>
      <c r="F11" s="363" t="s">
        <v>9</v>
      </c>
      <c r="G11" s="363"/>
      <c r="H11" s="422">
        <f>1548.79/1000</f>
        <v>1.5487899999999999</v>
      </c>
      <c r="I11" s="422"/>
      <c r="J11" s="362" t="s">
        <v>10</v>
      </c>
      <c r="K11" s="7"/>
      <c r="L11" s="7"/>
      <c r="M11" s="7"/>
      <c r="N11" s="8"/>
      <c r="U11" s="9"/>
    </row>
    <row r="12" spans="3:26" s="6" customFormat="1" ht="33" customHeight="1">
      <c r="D12" s="363"/>
      <c r="E12" s="363"/>
      <c r="F12" s="363"/>
      <c r="G12" s="363" t="s">
        <v>11</v>
      </c>
      <c r="H12" s="367" t="str">
        <f>+D27</f>
        <v xml:space="preserve">  </v>
      </c>
      <c r="I12" s="367"/>
      <c r="J12" s="362"/>
      <c r="K12" s="7"/>
      <c r="L12" s="7"/>
      <c r="M12" s="7"/>
      <c r="N12" s="8"/>
      <c r="U12" s="9"/>
    </row>
    <row r="13" spans="3:26" s="6" customFormat="1" ht="24.75" customHeight="1">
      <c r="D13" s="363">
        <v>1</v>
      </c>
      <c r="E13" s="17" t="s">
        <v>12</v>
      </c>
      <c r="F13" s="12" t="s">
        <v>5</v>
      </c>
      <c r="G13" s="363" t="s">
        <v>6</v>
      </c>
      <c r="H13" s="419">
        <v>93.98</v>
      </c>
      <c r="I13" s="419"/>
      <c r="J13" s="362" t="s">
        <v>7</v>
      </c>
      <c r="K13" s="10"/>
      <c r="L13" s="10"/>
      <c r="M13" s="10"/>
      <c r="N13" s="18"/>
    </row>
    <row r="14" spans="3:26" s="6" customFormat="1" ht="24.75" customHeight="1">
      <c r="D14" s="363"/>
      <c r="E14" s="17"/>
      <c r="F14" s="363"/>
      <c r="G14" s="19"/>
      <c r="H14" s="419">
        <v>0</v>
      </c>
      <c r="I14" s="419"/>
      <c r="J14" s="362" t="s">
        <v>8</v>
      </c>
      <c r="K14" s="10"/>
      <c r="L14" s="10"/>
      <c r="M14" s="10"/>
      <c r="N14" s="18"/>
    </row>
    <row r="15" spans="3:26" s="6" customFormat="1" ht="24.75" customHeight="1">
      <c r="D15" s="363"/>
      <c r="E15" s="363"/>
      <c r="F15" s="363" t="s">
        <v>9</v>
      </c>
      <c r="H15" s="443">
        <f>606.8025/1000+D28</f>
        <v>0.60680250000000002</v>
      </c>
      <c r="I15" s="443"/>
      <c r="J15" s="362" t="s">
        <v>10</v>
      </c>
      <c r="K15" s="10"/>
      <c r="L15" s="10"/>
      <c r="M15" s="10"/>
      <c r="N15" s="18"/>
    </row>
    <row r="16" spans="3:26" s="6" customFormat="1" ht="18.75" hidden="1" customHeight="1">
      <c r="D16" s="363">
        <v>2</v>
      </c>
      <c r="E16" s="418" t="s">
        <v>13</v>
      </c>
      <c r="F16" s="418"/>
      <c r="G16" s="418"/>
      <c r="H16" s="378"/>
      <c r="I16" s="378"/>
      <c r="J16" s="20"/>
      <c r="K16" s="10"/>
      <c r="L16" s="10"/>
      <c r="M16" s="10"/>
      <c r="N16" s="18"/>
    </row>
    <row r="17" spans="4:21" s="6" customFormat="1" ht="17.25" hidden="1" customHeight="1">
      <c r="D17" s="363"/>
      <c r="E17" s="11">
        <v>0</v>
      </c>
      <c r="F17" s="12" t="s">
        <v>5</v>
      </c>
      <c r="G17" s="363" t="s">
        <v>6</v>
      </c>
      <c r="H17" s="419">
        <v>0</v>
      </c>
      <c r="I17" s="419"/>
      <c r="J17" s="362" t="s">
        <v>7</v>
      </c>
      <c r="K17" s="7"/>
      <c r="L17" s="7"/>
      <c r="M17" s="7"/>
      <c r="N17" s="8"/>
    </row>
    <row r="18" spans="4:21" s="6" customFormat="1" ht="17.25" hidden="1" customHeight="1">
      <c r="D18" s="363"/>
      <c r="E18" s="11"/>
      <c r="F18" s="14"/>
      <c r="G18" s="363"/>
      <c r="H18" s="419">
        <v>0</v>
      </c>
      <c r="I18" s="419"/>
      <c r="J18" s="362" t="s">
        <v>8</v>
      </c>
      <c r="K18" s="7"/>
      <c r="L18" s="7"/>
      <c r="M18" s="7"/>
      <c r="N18" s="8"/>
    </row>
    <row r="19" spans="4:21" s="6" customFormat="1" ht="16.5" hidden="1" customHeight="1">
      <c r="D19" s="417" t="s">
        <v>9</v>
      </c>
      <c r="E19" s="417"/>
      <c r="F19" s="363"/>
      <c r="G19" s="378"/>
      <c r="H19" s="422" t="e">
        <f>+H11=-1548.79
=H11+D27</f>
        <v>#VALUE!</v>
      </c>
      <c r="I19" s="422"/>
      <c r="J19" s="362" t="s">
        <v>10</v>
      </c>
      <c r="K19" s="7"/>
      <c r="L19" s="7"/>
      <c r="M19" s="7"/>
      <c r="N19" s="8"/>
    </row>
    <row r="20" spans="4:21" s="6" customFormat="1" ht="25.5" hidden="1" customHeight="1">
      <c r="D20" s="432" t="s">
        <v>15</v>
      </c>
      <c r="E20" s="441"/>
      <c r="F20" s="441"/>
      <c r="G20" s="441"/>
      <c r="H20" s="441"/>
      <c r="I20" s="441"/>
      <c r="J20" s="442"/>
      <c r="K20" s="7"/>
      <c r="L20" s="7"/>
      <c r="M20" s="7"/>
      <c r="N20" s="8"/>
      <c r="U20" s="9"/>
    </row>
    <row r="21" spans="4:21" s="6" customFormat="1" ht="24.75" hidden="1" customHeight="1">
      <c r="D21" s="363">
        <v>1</v>
      </c>
      <c r="E21" s="17" t="s">
        <v>12</v>
      </c>
      <c r="F21" s="12" t="s">
        <v>5</v>
      </c>
      <c r="G21" s="17"/>
      <c r="H21" s="419">
        <v>0</v>
      </c>
      <c r="I21" s="419"/>
      <c r="J21" s="362" t="s">
        <v>7</v>
      </c>
      <c r="K21" s="10"/>
      <c r="L21" s="10"/>
      <c r="M21" s="10"/>
      <c r="N21" s="8"/>
      <c r="U21" s="9"/>
    </row>
    <row r="22" spans="4:21" s="6" customFormat="1" ht="23.25" hidden="1" customHeight="1">
      <c r="D22" s="363"/>
      <c r="E22" s="17"/>
      <c r="F22" s="363" t="s">
        <v>9</v>
      </c>
      <c r="G22" s="363" t="s">
        <v>6</v>
      </c>
      <c r="H22" s="419">
        <v>0</v>
      </c>
      <c r="I22" s="419"/>
      <c r="J22" s="362" t="s">
        <v>8</v>
      </c>
      <c r="K22" s="10"/>
      <c r="L22" s="10"/>
      <c r="M22" s="10"/>
      <c r="N22" s="8"/>
      <c r="U22" s="9"/>
    </row>
    <row r="23" spans="4:21" s="6" customFormat="1" ht="24.75" hidden="1" customHeight="1">
      <c r="D23" s="20"/>
      <c r="E23" s="20"/>
      <c r="F23" s="20"/>
      <c r="G23" s="363"/>
      <c r="H23" s="422">
        <v>0</v>
      </c>
      <c r="I23" s="422"/>
      <c r="J23" s="362" t="s">
        <v>10</v>
      </c>
      <c r="K23" s="10"/>
      <c r="L23" s="10"/>
      <c r="M23" s="10"/>
      <c r="N23" s="8"/>
      <c r="U23" s="9"/>
    </row>
    <row r="24" spans="4:21" s="6" customFormat="1" ht="20.25" hidden="1" customHeight="1">
      <c r="D24" s="363"/>
      <c r="E24" s="17" t="s">
        <v>13</v>
      </c>
      <c r="F24" s="364"/>
      <c r="G24" s="364"/>
      <c r="H24" s="419">
        <v>0</v>
      </c>
      <c r="I24" s="419"/>
      <c r="J24" s="362" t="s">
        <v>7</v>
      </c>
      <c r="K24" s="10"/>
      <c r="L24" s="10"/>
      <c r="M24" s="10"/>
      <c r="N24" s="8"/>
      <c r="U24" s="9"/>
    </row>
    <row r="25" spans="4:21" s="6" customFormat="1" ht="20.25" hidden="1" customHeight="1">
      <c r="D25" s="363"/>
      <c r="E25" s="11">
        <v>0</v>
      </c>
      <c r="F25" s="14" t="s">
        <v>16</v>
      </c>
      <c r="G25" s="19" t="s">
        <v>6</v>
      </c>
      <c r="H25" s="419">
        <v>0</v>
      </c>
      <c r="I25" s="419"/>
      <c r="J25" s="362" t="s">
        <v>8</v>
      </c>
      <c r="K25" s="10"/>
      <c r="L25" s="10"/>
      <c r="M25" s="10"/>
      <c r="N25" s="8"/>
      <c r="U25" s="9"/>
    </row>
    <row r="26" spans="4:21" s="6" customFormat="1" ht="18" hidden="1" customHeight="1">
      <c r="D26" s="363"/>
      <c r="E26" s="363" t="s">
        <v>9</v>
      </c>
      <c r="F26" s="21"/>
      <c r="G26" s="378"/>
      <c r="H26" s="422">
        <v>0</v>
      </c>
      <c r="I26" s="422"/>
      <c r="J26" s="362" t="s">
        <v>10</v>
      </c>
      <c r="K26" s="7"/>
      <c r="L26" s="7"/>
      <c r="M26" s="7"/>
      <c r="N26" s="8"/>
      <c r="U26" s="9"/>
    </row>
    <row r="27" spans="4:21" s="6" customFormat="1" ht="24.75" customHeight="1">
      <c r="D27" s="432" t="s">
        <v>17</v>
      </c>
      <c r="E27" s="433"/>
      <c r="F27" s="433"/>
      <c r="G27" s="433"/>
      <c r="H27" s="433"/>
      <c r="I27" s="433"/>
      <c r="J27" s="434"/>
      <c r="K27" s="22"/>
      <c r="L27" s="22"/>
      <c r="M27" s="22"/>
      <c r="N27" s="8"/>
      <c r="U27" s="9"/>
    </row>
    <row r="28" spans="4:21" s="6" customFormat="1" ht="24" customHeight="1">
      <c r="D28" s="416"/>
      <c r="E28" s="417"/>
      <c r="F28" s="417"/>
      <c r="G28" s="417"/>
      <c r="H28" s="417"/>
      <c r="I28" s="417"/>
      <c r="J28" s="417"/>
      <c r="K28" s="7"/>
      <c r="L28" s="7"/>
      <c r="M28" s="7"/>
      <c r="N28" s="8"/>
      <c r="U28" s="9"/>
    </row>
    <row r="29" spans="4:21" s="6" customFormat="1" ht="21.75" customHeight="1">
      <c r="D29" s="363">
        <v>1</v>
      </c>
      <c r="E29" s="429" t="s">
        <v>495</v>
      </c>
      <c r="F29" s="430"/>
      <c r="G29" s="431"/>
      <c r="H29" s="418"/>
      <c r="I29" s="418"/>
      <c r="J29" s="418"/>
      <c r="K29" s="10"/>
      <c r="L29" s="10"/>
      <c r="M29" s="10"/>
      <c r="N29" s="8"/>
      <c r="U29" s="9"/>
    </row>
    <row r="30" spans="4:21" s="6" customFormat="1" ht="23.25" customHeight="1">
      <c r="D30" s="363"/>
      <c r="E30" s="417" t="s">
        <v>18</v>
      </c>
      <c r="F30" s="423"/>
      <c r="G30" s="423"/>
      <c r="H30" s="419">
        <v>0.59</v>
      </c>
      <c r="I30" s="419"/>
      <c r="J30" s="362" t="s">
        <v>19</v>
      </c>
      <c r="K30" s="7"/>
      <c r="L30" s="7"/>
      <c r="M30" s="7"/>
      <c r="N30" s="8"/>
      <c r="U30" s="9"/>
    </row>
    <row r="31" spans="4:21" s="6" customFormat="1" ht="22.5" customHeight="1">
      <c r="D31" s="424" t="s">
        <v>9</v>
      </c>
      <c r="E31" s="425"/>
      <c r="F31" s="425"/>
      <c r="G31" s="426"/>
      <c r="H31" s="422">
        <f>14.16/1000</f>
        <v>1.4160000000000001E-2</v>
      </c>
      <c r="I31" s="422"/>
      <c r="J31" s="362" t="s">
        <v>10</v>
      </c>
      <c r="K31" s="7"/>
      <c r="L31" s="7"/>
      <c r="M31" s="7"/>
      <c r="N31" s="8"/>
      <c r="U31" s="9"/>
    </row>
    <row r="32" spans="4:21" s="6" customFormat="1" ht="22.5" customHeight="1">
      <c r="D32" s="368"/>
      <c r="E32" s="427"/>
      <c r="F32" s="427"/>
      <c r="G32" s="428"/>
      <c r="H32" s="367"/>
      <c r="I32" s="367"/>
      <c r="J32" s="362"/>
      <c r="K32" s="7"/>
      <c r="L32" s="7"/>
      <c r="M32" s="7"/>
      <c r="N32" s="8"/>
      <c r="U32" s="9"/>
    </row>
    <row r="33" spans="4:23" s="6" customFormat="1" ht="27.75" customHeight="1">
      <c r="D33" s="23">
        <v>2</v>
      </c>
      <c r="E33" s="429" t="s">
        <v>496</v>
      </c>
      <c r="F33" s="430"/>
      <c r="G33" s="431"/>
      <c r="H33" s="418"/>
      <c r="I33" s="418"/>
      <c r="J33" s="418"/>
      <c r="K33" s="7"/>
      <c r="L33" s="7"/>
      <c r="M33" s="7"/>
      <c r="N33" s="8"/>
      <c r="U33" s="9"/>
    </row>
    <row r="34" spans="4:23" s="6" customFormat="1" ht="23.25" customHeight="1">
      <c r="D34" s="363"/>
      <c r="E34" s="417" t="s">
        <v>18</v>
      </c>
      <c r="F34" s="423"/>
      <c r="G34" s="423"/>
      <c r="H34" s="419">
        <v>0.59</v>
      </c>
      <c r="I34" s="419"/>
      <c r="J34" s="362" t="s">
        <v>19</v>
      </c>
      <c r="K34" s="7"/>
      <c r="L34" s="7"/>
      <c r="M34" s="7"/>
      <c r="N34" s="8"/>
      <c r="U34" s="9"/>
    </row>
    <row r="35" spans="4:23" s="6" customFormat="1" ht="22.5" customHeight="1">
      <c r="D35" s="420" t="s">
        <v>9</v>
      </c>
      <c r="E35" s="446"/>
      <c r="F35" s="446"/>
      <c r="G35" s="447"/>
      <c r="H35" s="422">
        <f>14.16/1000</f>
        <v>1.4160000000000001E-2</v>
      </c>
      <c r="I35" s="422"/>
      <c r="J35" s="362" t="s">
        <v>10</v>
      </c>
      <c r="K35" s="7"/>
      <c r="L35" s="7"/>
      <c r="M35" s="7"/>
      <c r="N35" s="8"/>
      <c r="U35" s="9"/>
    </row>
    <row r="36" spans="4:23" s="6" customFormat="1" ht="21.75" customHeight="1">
      <c r="D36" s="365"/>
      <c r="E36" s="446"/>
      <c r="F36" s="446"/>
      <c r="G36" s="447"/>
      <c r="H36" s="376"/>
      <c r="I36" s="377"/>
      <c r="J36" s="362"/>
      <c r="K36" s="7"/>
      <c r="L36" s="7"/>
      <c r="M36" s="7"/>
      <c r="N36" s="8"/>
      <c r="U36" s="9"/>
    </row>
    <row r="37" spans="4:23" s="24" customFormat="1" ht="27.75" hidden="1" customHeight="1">
      <c r="D37" s="25">
        <v>2</v>
      </c>
      <c r="E37" s="429" t="s">
        <v>20</v>
      </c>
      <c r="F37" s="448"/>
      <c r="G37" s="449"/>
      <c r="H37" s="26"/>
      <c r="I37" s="27"/>
      <c r="J37" s="28"/>
      <c r="K37" s="372"/>
      <c r="O37" s="29"/>
      <c r="P37" s="29"/>
      <c r="Q37" s="29"/>
      <c r="R37" s="29"/>
      <c r="S37" s="29"/>
      <c r="T37" s="29"/>
      <c r="U37" s="29"/>
      <c r="V37" s="29"/>
      <c r="W37" s="29"/>
    </row>
    <row r="38" spans="4:23" s="6" customFormat="1" ht="23.25" hidden="1" customHeight="1">
      <c r="D38" s="363"/>
      <c r="E38" s="417" t="s">
        <v>18</v>
      </c>
      <c r="F38" s="423"/>
      <c r="G38" s="423"/>
      <c r="H38" s="419">
        <v>0</v>
      </c>
      <c r="I38" s="419"/>
      <c r="J38" s="362" t="s">
        <v>19</v>
      </c>
      <c r="K38" s="7"/>
      <c r="L38" s="7"/>
      <c r="M38" s="7"/>
      <c r="N38" s="8"/>
      <c r="O38" s="444"/>
      <c r="P38" s="445"/>
      <c r="Q38" s="445"/>
      <c r="R38" s="445"/>
      <c r="S38" s="445"/>
      <c r="T38" s="445"/>
      <c r="U38" s="445"/>
      <c r="V38" s="445"/>
      <c r="W38" s="445"/>
    </row>
    <row r="39" spans="4:23" s="6" customFormat="1" ht="23.25" hidden="1" customHeight="1">
      <c r="D39" s="417" t="s">
        <v>9</v>
      </c>
      <c r="E39" s="423"/>
      <c r="F39" s="423"/>
      <c r="G39" s="423"/>
      <c r="H39" s="422">
        <v>0</v>
      </c>
      <c r="I39" s="422"/>
      <c r="J39" s="362" t="s">
        <v>10</v>
      </c>
      <c r="K39" s="7"/>
      <c r="L39" s="7"/>
      <c r="M39" s="7"/>
      <c r="N39" s="8"/>
      <c r="O39" s="30"/>
      <c r="P39" s="31"/>
      <c r="Q39" s="32"/>
      <c r="R39" s="33"/>
      <c r="S39" s="32"/>
      <c r="T39" s="30"/>
      <c r="U39" s="30"/>
      <c r="V39" s="30"/>
      <c r="W39" s="30"/>
    </row>
    <row r="40" spans="4:23" s="6" customFormat="1" ht="23.25" hidden="1" customHeight="1">
      <c r="D40" s="363"/>
      <c r="E40" s="34"/>
      <c r="F40" s="35"/>
      <c r="G40" s="36"/>
      <c r="H40" s="367"/>
      <c r="I40" s="367"/>
      <c r="J40" s="362"/>
      <c r="K40" s="7"/>
      <c r="L40" s="7"/>
      <c r="M40" s="7"/>
      <c r="N40" s="8"/>
      <c r="O40" s="30"/>
      <c r="P40" s="31"/>
      <c r="Q40" s="32"/>
      <c r="R40" s="33"/>
      <c r="S40" s="32"/>
      <c r="T40" s="30"/>
      <c r="U40" s="30"/>
      <c r="V40" s="30"/>
      <c r="W40" s="30"/>
    </row>
    <row r="41" spans="4:23" s="37" customFormat="1" ht="30.6" hidden="1" customHeight="1">
      <c r="D41" s="38">
        <v>2</v>
      </c>
      <c r="E41" s="429" t="s">
        <v>478</v>
      </c>
      <c r="F41" s="430"/>
      <c r="G41" s="431"/>
      <c r="H41" s="39"/>
      <c r="I41" s="39"/>
      <c r="J41" s="40"/>
      <c r="K41" s="41"/>
      <c r="L41" s="41"/>
      <c r="M41" s="41"/>
      <c r="N41" s="42"/>
      <c r="O41" s="43"/>
      <c r="P41" s="44"/>
      <c r="Q41" s="45"/>
      <c r="R41" s="46"/>
      <c r="S41" s="45"/>
      <c r="T41" s="43"/>
      <c r="U41" s="43"/>
      <c r="V41" s="43"/>
      <c r="W41" s="43"/>
    </row>
    <row r="42" spans="4:23" s="6" customFormat="1" ht="20.25" hidden="1" customHeight="1">
      <c r="D42" s="363"/>
      <c r="E42" s="417" t="s">
        <v>18</v>
      </c>
      <c r="F42" s="423"/>
      <c r="G42" s="423"/>
      <c r="H42" s="419">
        <v>0</v>
      </c>
      <c r="I42" s="419"/>
      <c r="J42" s="362" t="s">
        <v>19</v>
      </c>
      <c r="K42" s="7"/>
      <c r="L42" s="7"/>
      <c r="M42" s="7"/>
      <c r="N42" s="8"/>
      <c r="O42" s="30"/>
      <c r="P42" s="31"/>
      <c r="Q42" s="32"/>
      <c r="R42" s="33"/>
      <c r="S42" s="32"/>
      <c r="T42" s="30"/>
      <c r="U42" s="30"/>
      <c r="V42" s="30"/>
      <c r="W42" s="30"/>
    </row>
    <row r="43" spans="4:23" s="6" customFormat="1" ht="22.5" hidden="1" customHeight="1">
      <c r="D43" s="424" t="s">
        <v>9</v>
      </c>
      <c r="E43" s="441"/>
      <c r="F43" s="441"/>
      <c r="G43" s="442"/>
      <c r="H43" s="450">
        <v>0</v>
      </c>
      <c r="I43" s="422"/>
      <c r="J43" s="362" t="s">
        <v>10</v>
      </c>
      <c r="K43" s="7"/>
      <c r="L43" s="7"/>
      <c r="M43" s="7"/>
      <c r="N43" s="8"/>
      <c r="O43" s="30"/>
      <c r="P43" s="31"/>
      <c r="Q43" s="32"/>
      <c r="R43" s="33"/>
      <c r="S43" s="32"/>
      <c r="T43" s="30"/>
      <c r="U43" s="30"/>
      <c r="V43" s="30"/>
      <c r="W43" s="30"/>
    </row>
    <row r="44" spans="4:23" s="6" customFormat="1" ht="22.5" hidden="1" customHeight="1">
      <c r="D44" s="368"/>
      <c r="E44" s="441"/>
      <c r="F44" s="441"/>
      <c r="G44" s="442"/>
      <c r="H44" s="367"/>
      <c r="I44" s="367"/>
      <c r="J44" s="362"/>
      <c r="K44" s="7"/>
      <c r="L44" s="7"/>
      <c r="M44" s="7"/>
      <c r="N44" s="8"/>
      <c r="O44" s="30"/>
      <c r="P44" s="31"/>
      <c r="Q44" s="32"/>
      <c r="R44" s="33"/>
      <c r="S44" s="32"/>
      <c r="T44" s="30"/>
      <c r="U44" s="30"/>
      <c r="V44" s="30"/>
      <c r="W44" s="30"/>
    </row>
    <row r="45" spans="4:23" s="6" customFormat="1" ht="31.9" hidden="1" customHeight="1">
      <c r="D45" s="25">
        <v>3</v>
      </c>
      <c r="E45" s="429" t="s">
        <v>486</v>
      </c>
      <c r="F45" s="448"/>
      <c r="G45" s="449"/>
      <c r="H45" s="451"/>
      <c r="I45" s="451"/>
      <c r="J45" s="362"/>
      <c r="K45" s="7"/>
      <c r="L45" s="7"/>
      <c r="M45" s="7"/>
      <c r="N45" s="8"/>
      <c r="O45" s="30"/>
      <c r="P45" s="31"/>
      <c r="Q45" s="32"/>
      <c r="R45" s="33"/>
      <c r="S45" s="32"/>
      <c r="T45" s="30"/>
      <c r="U45" s="30"/>
      <c r="V45" s="30"/>
      <c r="W45" s="30"/>
    </row>
    <row r="46" spans="4:23" s="6" customFormat="1" ht="23.25" hidden="1" customHeight="1">
      <c r="D46" s="363"/>
      <c r="E46" s="417" t="s">
        <v>18</v>
      </c>
      <c r="F46" s="417"/>
      <c r="G46" s="417"/>
      <c r="H46" s="419">
        <v>0</v>
      </c>
      <c r="I46" s="419"/>
      <c r="J46" s="362" t="s">
        <v>19</v>
      </c>
      <c r="K46" s="7"/>
      <c r="L46" s="7"/>
      <c r="M46" s="7"/>
      <c r="N46" s="8"/>
      <c r="O46" s="30"/>
      <c r="P46" s="31"/>
      <c r="Q46" s="32"/>
      <c r="R46" s="33"/>
      <c r="S46" s="32"/>
      <c r="T46" s="30"/>
      <c r="U46" s="30"/>
      <c r="V46" s="30"/>
      <c r="W46" s="30"/>
    </row>
    <row r="47" spans="4:23" s="6" customFormat="1" ht="25.5" hidden="1" customHeight="1">
      <c r="D47" s="417" t="s">
        <v>9</v>
      </c>
      <c r="E47" s="417"/>
      <c r="F47" s="417"/>
      <c r="G47" s="417"/>
      <c r="H47" s="422">
        <v>0</v>
      </c>
      <c r="I47" s="422"/>
      <c r="J47" s="362" t="s">
        <v>10</v>
      </c>
      <c r="K47" s="7"/>
      <c r="L47" s="7"/>
      <c r="M47" s="7"/>
      <c r="N47" s="8"/>
      <c r="O47" s="30"/>
      <c r="P47" s="31"/>
      <c r="Q47" s="32"/>
      <c r="R47" s="33"/>
      <c r="S47" s="32"/>
      <c r="T47" s="30"/>
      <c r="U47" s="30"/>
      <c r="V47" s="30"/>
      <c r="W47" s="30"/>
    </row>
    <row r="48" spans="4:23" s="6" customFormat="1" ht="25.5" hidden="1" customHeight="1">
      <c r="D48" s="363"/>
      <c r="E48" s="420"/>
      <c r="F48" s="452"/>
      <c r="G48" s="421"/>
      <c r="H48" s="367"/>
      <c r="I48" s="367"/>
      <c r="J48" s="362"/>
      <c r="K48" s="7"/>
      <c r="L48" s="7"/>
      <c r="M48" s="7"/>
      <c r="N48" s="8"/>
      <c r="O48" s="30"/>
      <c r="P48" s="31"/>
      <c r="Q48" s="32"/>
      <c r="R48" s="33"/>
      <c r="S48" s="32"/>
      <c r="T48" s="30"/>
      <c r="U48" s="30"/>
      <c r="V48" s="30"/>
      <c r="W48" s="30"/>
    </row>
    <row r="49" spans="4:23" s="6" customFormat="1" ht="32.25" hidden="1" customHeight="1">
      <c r="D49" s="25">
        <v>3</v>
      </c>
      <c r="E49" s="429" t="s">
        <v>21</v>
      </c>
      <c r="F49" s="448"/>
      <c r="G49" s="449"/>
      <c r="H49" s="416"/>
      <c r="I49" s="416"/>
      <c r="J49" s="28"/>
      <c r="K49" s="7"/>
      <c r="L49" s="7"/>
      <c r="M49" s="7"/>
      <c r="N49" s="8"/>
      <c r="O49" s="30"/>
      <c r="P49" s="31"/>
      <c r="Q49" s="32"/>
      <c r="R49" s="33"/>
      <c r="S49" s="32"/>
      <c r="T49" s="30"/>
      <c r="U49" s="30"/>
      <c r="V49" s="30"/>
      <c r="W49" s="30"/>
    </row>
    <row r="50" spans="4:23" s="6" customFormat="1" ht="21.75" hidden="1" customHeight="1">
      <c r="D50" s="363"/>
      <c r="E50" s="424" t="s">
        <v>18</v>
      </c>
      <c r="F50" s="441"/>
      <c r="G50" s="442"/>
      <c r="H50" s="419">
        <v>0</v>
      </c>
      <c r="I50" s="419"/>
      <c r="J50" s="362" t="s">
        <v>19</v>
      </c>
      <c r="K50" s="7"/>
      <c r="L50" s="7"/>
      <c r="M50" s="7"/>
      <c r="N50" s="8"/>
      <c r="O50" s="30"/>
      <c r="P50" s="31"/>
      <c r="Q50" s="32"/>
      <c r="R50" s="33"/>
      <c r="S50" s="32"/>
      <c r="T50" s="30"/>
      <c r="U50" s="30"/>
      <c r="V50" s="30"/>
      <c r="W50" s="30"/>
    </row>
    <row r="51" spans="4:23" s="6" customFormat="1" ht="21.75" hidden="1" customHeight="1">
      <c r="D51" s="424" t="s">
        <v>9</v>
      </c>
      <c r="E51" s="441"/>
      <c r="F51" s="441"/>
      <c r="G51" s="442"/>
      <c r="H51" s="422">
        <v>0</v>
      </c>
      <c r="I51" s="422"/>
      <c r="J51" s="362" t="s">
        <v>10</v>
      </c>
      <c r="K51" s="7"/>
      <c r="L51" s="7"/>
      <c r="M51" s="7"/>
      <c r="N51" s="8"/>
      <c r="O51" s="30"/>
      <c r="P51" s="31"/>
      <c r="Q51" s="32"/>
      <c r="R51" s="33"/>
      <c r="S51" s="32"/>
      <c r="T51" s="30"/>
      <c r="U51" s="30"/>
      <c r="V51" s="30"/>
      <c r="W51" s="30"/>
    </row>
    <row r="52" spans="4:23" s="6" customFormat="1" ht="21.75" customHeight="1">
      <c r="D52" s="368"/>
      <c r="E52" s="370"/>
      <c r="F52" s="370"/>
      <c r="G52" s="371"/>
      <c r="H52" s="367"/>
      <c r="I52" s="367"/>
      <c r="J52" s="362"/>
      <c r="K52" s="7"/>
      <c r="L52" s="7"/>
      <c r="M52" s="7"/>
      <c r="N52" s="8"/>
      <c r="O52" s="30"/>
      <c r="P52" s="31"/>
      <c r="Q52" s="32"/>
      <c r="R52" s="33"/>
      <c r="S52" s="32"/>
      <c r="T52" s="30"/>
      <c r="U52" s="30"/>
      <c r="V52" s="30"/>
      <c r="W52" s="30"/>
    </row>
    <row r="53" spans="4:23" s="6" customFormat="1" ht="29.25" hidden="1" customHeight="1">
      <c r="D53" s="23">
        <v>3</v>
      </c>
      <c r="E53" s="429" t="s">
        <v>22</v>
      </c>
      <c r="F53" s="448"/>
      <c r="G53" s="449"/>
      <c r="H53" s="21"/>
      <c r="I53" s="21"/>
      <c r="J53" s="21"/>
      <c r="K53" s="373"/>
      <c r="L53" s="373"/>
      <c r="M53" s="373"/>
      <c r="N53" s="8"/>
      <c r="P53" s="47"/>
      <c r="Q53" s="48"/>
      <c r="R53" s="49"/>
      <c r="S53" s="48"/>
      <c r="T53" s="50"/>
      <c r="U53" s="50"/>
      <c r="V53" s="50"/>
      <c r="W53" s="50"/>
    </row>
    <row r="54" spans="4:23" s="6" customFormat="1" ht="24.75" hidden="1" customHeight="1">
      <c r="D54" s="363"/>
      <c r="E54" s="424" t="s">
        <v>18</v>
      </c>
      <c r="F54" s="441"/>
      <c r="G54" s="442"/>
      <c r="H54" s="419">
        <v>0</v>
      </c>
      <c r="I54" s="419"/>
      <c r="J54" s="362" t="s">
        <v>19</v>
      </c>
      <c r="K54" s="7"/>
      <c r="L54" s="7"/>
      <c r="M54" s="7"/>
      <c r="N54" s="8"/>
      <c r="O54" s="51"/>
      <c r="P54" s="47"/>
      <c r="Q54" s="48"/>
      <c r="R54" s="49"/>
      <c r="S54" s="48"/>
      <c r="T54" s="50"/>
      <c r="U54" s="50"/>
      <c r="V54" s="50"/>
      <c r="W54" s="50"/>
    </row>
    <row r="55" spans="4:23" s="6" customFormat="1" ht="25.5" hidden="1" customHeight="1">
      <c r="D55" s="363"/>
      <c r="E55" s="417" t="s">
        <v>9</v>
      </c>
      <c r="F55" s="417"/>
      <c r="G55" s="417"/>
      <c r="H55" s="422">
        <v>0</v>
      </c>
      <c r="I55" s="422"/>
      <c r="J55" s="362" t="s">
        <v>10</v>
      </c>
      <c r="K55" s="7"/>
      <c r="L55" s="7"/>
      <c r="M55" s="7"/>
      <c r="N55" s="8"/>
      <c r="O55" s="51"/>
      <c r="P55" s="47"/>
      <c r="Q55" s="48"/>
      <c r="R55" s="49"/>
      <c r="S55" s="48"/>
    </row>
    <row r="56" spans="4:23" s="6" customFormat="1" ht="25.5" hidden="1" customHeight="1">
      <c r="D56" s="363">
        <v>4</v>
      </c>
      <c r="E56" s="429" t="s">
        <v>23</v>
      </c>
      <c r="F56" s="430"/>
      <c r="G56" s="431"/>
      <c r="H56" s="453"/>
      <c r="I56" s="453"/>
      <c r="J56" s="453"/>
      <c r="K56" s="52"/>
      <c r="L56" s="52"/>
      <c r="M56" s="52"/>
      <c r="N56" s="8"/>
    </row>
    <row r="57" spans="4:23" s="6" customFormat="1" ht="25.5" hidden="1" customHeight="1">
      <c r="D57" s="363"/>
      <c r="E57" s="424" t="s">
        <v>24</v>
      </c>
      <c r="F57" s="441"/>
      <c r="G57" s="442"/>
      <c r="H57" s="419">
        <v>0</v>
      </c>
      <c r="I57" s="419"/>
      <c r="J57" s="362" t="s">
        <v>19</v>
      </c>
      <c r="K57" s="7"/>
      <c r="L57" s="7"/>
      <c r="M57" s="7"/>
      <c r="N57" s="8"/>
      <c r="P57" s="47"/>
      <c r="Q57" s="48"/>
      <c r="R57" s="49"/>
      <c r="S57" s="48"/>
    </row>
    <row r="58" spans="4:23" s="6" customFormat="1" ht="25.5" hidden="1" customHeight="1">
      <c r="D58" s="417" t="s">
        <v>9</v>
      </c>
      <c r="E58" s="417"/>
      <c r="F58" s="417"/>
      <c r="G58" s="417"/>
      <c r="H58" s="422">
        <v>0</v>
      </c>
      <c r="I58" s="422"/>
      <c r="J58" s="362" t="s">
        <v>10</v>
      </c>
      <c r="K58" s="7"/>
      <c r="L58" s="7"/>
      <c r="M58" s="7"/>
      <c r="N58" s="8"/>
      <c r="P58" s="47"/>
      <c r="Q58" s="48"/>
      <c r="R58" s="49"/>
      <c r="S58" s="48"/>
    </row>
    <row r="59" spans="4:23" s="6" customFormat="1" ht="25.5" hidden="1" customHeight="1">
      <c r="D59" s="23">
        <v>6</v>
      </c>
      <c r="E59" s="429" t="s">
        <v>25</v>
      </c>
      <c r="F59" s="430"/>
      <c r="G59" s="431"/>
      <c r="H59" s="453"/>
      <c r="I59" s="453"/>
      <c r="J59" s="453"/>
      <c r="K59" s="52"/>
      <c r="L59" s="52"/>
      <c r="M59" s="52"/>
      <c r="N59" s="8"/>
      <c r="P59" s="47"/>
      <c r="Q59" s="48"/>
      <c r="R59" s="49"/>
      <c r="S59" s="48"/>
    </row>
    <row r="60" spans="4:23" s="6" customFormat="1" ht="25.5" hidden="1" customHeight="1">
      <c r="D60" s="363"/>
      <c r="E60" s="417" t="s">
        <v>18</v>
      </c>
      <c r="F60" s="423"/>
      <c r="G60" s="423"/>
      <c r="H60" s="419">
        <v>0</v>
      </c>
      <c r="I60" s="419"/>
      <c r="J60" s="362" t="s">
        <v>19</v>
      </c>
      <c r="K60" s="7"/>
      <c r="L60" s="7"/>
      <c r="M60" s="7"/>
      <c r="N60" s="8"/>
      <c r="P60" s="47"/>
      <c r="Q60" s="48"/>
      <c r="R60" s="49"/>
      <c r="S60" s="48"/>
    </row>
    <row r="61" spans="4:23" s="6" customFormat="1" ht="25.5" hidden="1" customHeight="1">
      <c r="D61" s="417" t="s">
        <v>9</v>
      </c>
      <c r="E61" s="417"/>
      <c r="F61" s="417"/>
      <c r="G61" s="417"/>
      <c r="H61" s="422">
        <v>0</v>
      </c>
      <c r="I61" s="422"/>
      <c r="J61" s="362" t="s">
        <v>10</v>
      </c>
      <c r="K61" s="7"/>
      <c r="L61" s="7"/>
      <c r="M61" s="7"/>
      <c r="N61" s="8"/>
      <c r="P61" s="47"/>
      <c r="Q61" s="48"/>
      <c r="R61" s="49"/>
      <c r="S61" s="48"/>
    </row>
    <row r="62" spans="4:23" s="53" customFormat="1" ht="25.5" hidden="1" customHeight="1">
      <c r="D62" s="23">
        <v>10</v>
      </c>
      <c r="E62" s="429" t="s">
        <v>26</v>
      </c>
      <c r="F62" s="430"/>
      <c r="G62" s="431"/>
      <c r="H62" s="462"/>
      <c r="I62" s="462"/>
      <c r="J62" s="462"/>
      <c r="K62" s="54"/>
      <c r="L62" s="54"/>
      <c r="M62" s="54"/>
      <c r="N62" s="55"/>
      <c r="P62" s="56"/>
      <c r="Q62" s="56"/>
      <c r="R62" s="56"/>
      <c r="S62" s="56"/>
    </row>
    <row r="63" spans="4:23" s="53" customFormat="1" ht="25.5" hidden="1" customHeight="1">
      <c r="D63" s="375"/>
      <c r="E63" s="454" t="s">
        <v>18</v>
      </c>
      <c r="F63" s="463"/>
      <c r="G63" s="463"/>
      <c r="H63" s="419">
        <v>0</v>
      </c>
      <c r="I63" s="419"/>
      <c r="J63" s="57" t="s">
        <v>19</v>
      </c>
      <c r="K63" s="54"/>
      <c r="L63" s="54"/>
      <c r="M63" s="54"/>
      <c r="N63" s="55"/>
      <c r="P63" s="56"/>
      <c r="Q63" s="56"/>
      <c r="R63" s="56"/>
      <c r="S63" s="56"/>
    </row>
    <row r="64" spans="4:23" s="53" customFormat="1" ht="25.5" hidden="1" customHeight="1">
      <c r="D64" s="454" t="s">
        <v>9</v>
      </c>
      <c r="E64" s="454"/>
      <c r="F64" s="454"/>
      <c r="G64" s="454"/>
      <c r="H64" s="422">
        <v>0</v>
      </c>
      <c r="I64" s="422"/>
      <c r="J64" s="57" t="s">
        <v>10</v>
      </c>
      <c r="K64" s="58"/>
      <c r="L64" s="54"/>
      <c r="M64" s="54"/>
      <c r="N64" s="55"/>
      <c r="P64" s="56"/>
      <c r="Q64" s="56"/>
      <c r="R64" s="56"/>
      <c r="S64" s="56"/>
    </row>
    <row r="65" spans="3:19" s="53" customFormat="1" ht="25.15" hidden="1" customHeight="1">
      <c r="D65" s="375"/>
      <c r="E65" s="375"/>
      <c r="F65" s="375"/>
      <c r="G65" s="375"/>
      <c r="H65" s="367"/>
      <c r="I65" s="367"/>
      <c r="J65" s="57"/>
      <c r="K65" s="58"/>
      <c r="L65" s="54"/>
      <c r="M65" s="54"/>
      <c r="N65" s="55"/>
      <c r="P65" s="56"/>
      <c r="Q65" s="56"/>
      <c r="R65" s="56"/>
      <c r="S65" s="56"/>
    </row>
    <row r="66" spans="3:19" s="53" customFormat="1" ht="25.5" hidden="1" customHeight="1">
      <c r="D66" s="23">
        <v>10</v>
      </c>
      <c r="E66" s="429" t="s">
        <v>27</v>
      </c>
      <c r="F66" s="448"/>
      <c r="G66" s="449"/>
      <c r="H66" s="367"/>
      <c r="I66" s="367"/>
      <c r="J66" s="57"/>
      <c r="K66" s="58"/>
      <c r="L66" s="54"/>
      <c r="M66" s="54"/>
      <c r="N66" s="55"/>
      <c r="P66" s="56"/>
      <c r="Q66" s="56"/>
      <c r="R66" s="56"/>
      <c r="S66" s="56"/>
    </row>
    <row r="67" spans="3:19" s="53" customFormat="1" ht="25.5" hidden="1" customHeight="1">
      <c r="D67" s="375"/>
      <c r="E67" s="455" t="s">
        <v>18</v>
      </c>
      <c r="F67" s="456"/>
      <c r="G67" s="457"/>
      <c r="H67" s="458">
        <v>0</v>
      </c>
      <c r="I67" s="459"/>
      <c r="J67" s="57"/>
      <c r="K67" s="58"/>
      <c r="L67" s="54"/>
      <c r="M67" s="54"/>
      <c r="N67" s="55"/>
      <c r="P67" s="56"/>
      <c r="Q67" s="56"/>
      <c r="R67" s="56"/>
      <c r="S67" s="56"/>
    </row>
    <row r="68" spans="3:19" s="53" customFormat="1" ht="25.5" hidden="1" customHeight="1">
      <c r="D68" s="455" t="s">
        <v>9</v>
      </c>
      <c r="E68" s="456"/>
      <c r="F68" s="456"/>
      <c r="G68" s="457"/>
      <c r="H68" s="460">
        <v>0</v>
      </c>
      <c r="I68" s="461"/>
      <c r="J68" s="57"/>
      <c r="K68" s="58"/>
      <c r="L68" s="54"/>
      <c r="M68" s="54"/>
      <c r="N68" s="55"/>
      <c r="P68" s="56"/>
      <c r="Q68" s="56"/>
      <c r="R68" s="56"/>
      <c r="S68" s="56"/>
    </row>
    <row r="69" spans="3:19" s="53" customFormat="1" ht="25.5" hidden="1" customHeight="1">
      <c r="D69" s="375"/>
      <c r="E69" s="375"/>
      <c r="F69" s="375"/>
      <c r="G69" s="375"/>
      <c r="H69" s="367"/>
      <c r="I69" s="367"/>
      <c r="J69" s="57"/>
      <c r="K69" s="58"/>
      <c r="L69" s="54"/>
      <c r="M69" s="54"/>
      <c r="N69" s="55"/>
      <c r="P69" s="56"/>
      <c r="Q69" s="56"/>
      <c r="R69" s="56"/>
      <c r="S69" s="56"/>
    </row>
    <row r="70" spans="3:19" s="60" customFormat="1" ht="25.5" hidden="1" customHeight="1">
      <c r="C70" s="6"/>
      <c r="D70" s="417"/>
      <c r="E70" s="417"/>
      <c r="F70" s="417"/>
      <c r="G70" s="417"/>
      <c r="H70" s="422"/>
      <c r="I70" s="422"/>
      <c r="J70" s="363"/>
      <c r="K70" s="7"/>
      <c r="L70" s="7"/>
      <c r="M70" s="7"/>
      <c r="N70" s="59"/>
      <c r="P70" s="47"/>
      <c r="Q70" s="48"/>
      <c r="R70" s="49"/>
      <c r="S70" s="48"/>
    </row>
    <row r="71" spans="3:19" s="60" customFormat="1" ht="25.5" hidden="1" customHeight="1">
      <c r="C71" s="6"/>
      <c r="D71" s="25">
        <v>9</v>
      </c>
      <c r="E71" s="429" t="s">
        <v>28</v>
      </c>
      <c r="F71" s="430"/>
      <c r="G71" s="431"/>
      <c r="H71" s="453"/>
      <c r="I71" s="453"/>
      <c r="J71" s="453"/>
      <c r="K71" s="52"/>
      <c r="L71" s="52"/>
      <c r="M71" s="52"/>
      <c r="N71" s="59"/>
      <c r="P71" s="47"/>
      <c r="Q71" s="48"/>
      <c r="R71" s="49"/>
      <c r="S71" s="48"/>
    </row>
    <row r="72" spans="3:19" s="60" customFormat="1" ht="25.5" hidden="1" customHeight="1">
      <c r="C72" s="6"/>
      <c r="D72" s="61"/>
      <c r="E72" s="417" t="s">
        <v>18</v>
      </c>
      <c r="F72" s="417"/>
      <c r="G72" s="417"/>
      <c r="H72" s="419">
        <v>0</v>
      </c>
      <c r="I72" s="419"/>
      <c r="J72" s="362" t="s">
        <v>29</v>
      </c>
      <c r="K72" s="7"/>
      <c r="L72" s="7"/>
      <c r="M72" s="7"/>
      <c r="N72" s="59"/>
      <c r="P72" s="47"/>
      <c r="Q72" s="48"/>
      <c r="R72" s="49"/>
      <c r="S72" s="48"/>
    </row>
    <row r="73" spans="3:19" s="60" customFormat="1" ht="25.5" hidden="1" customHeight="1">
      <c r="C73" s="6"/>
      <c r="D73" s="420" t="s">
        <v>9</v>
      </c>
      <c r="E73" s="452"/>
      <c r="F73" s="452"/>
      <c r="G73" s="421"/>
      <c r="H73" s="422">
        <v>0</v>
      </c>
      <c r="I73" s="422"/>
      <c r="J73" s="362" t="s">
        <v>10</v>
      </c>
      <c r="K73" s="7"/>
      <c r="L73" s="7"/>
      <c r="M73" s="7"/>
      <c r="N73" s="59"/>
      <c r="P73" s="47"/>
      <c r="Q73" s="48"/>
      <c r="R73" s="49"/>
      <c r="S73" s="48"/>
    </row>
    <row r="74" spans="3:19" s="60" customFormat="1" ht="32.25" customHeight="1">
      <c r="C74" s="6"/>
      <c r="D74" s="363">
        <v>1</v>
      </c>
      <c r="E74" s="464" t="s">
        <v>494</v>
      </c>
      <c r="F74" s="465"/>
      <c r="G74" s="466"/>
      <c r="H74" s="453"/>
      <c r="I74" s="453"/>
      <c r="J74" s="453"/>
      <c r="K74" s="52"/>
      <c r="L74" s="52"/>
      <c r="M74" s="52"/>
      <c r="N74" s="59"/>
      <c r="P74" s="62"/>
      <c r="R74" s="63"/>
    </row>
    <row r="75" spans="3:19" s="60" customFormat="1" ht="25.5" customHeight="1">
      <c r="C75" s="6"/>
      <c r="D75" s="61"/>
      <c r="E75" s="417" t="s">
        <v>18</v>
      </c>
      <c r="F75" s="417"/>
      <c r="G75" s="417"/>
      <c r="H75" s="419">
        <v>35.39</v>
      </c>
      <c r="I75" s="419"/>
      <c r="J75" s="362" t="s">
        <v>19</v>
      </c>
      <c r="K75" s="7"/>
      <c r="L75" s="7"/>
      <c r="M75" s="7"/>
      <c r="N75" s="59"/>
      <c r="P75" s="62"/>
      <c r="R75" s="63"/>
    </row>
    <row r="76" spans="3:19" s="60" customFormat="1" ht="25.5" customHeight="1">
      <c r="D76" s="420" t="s">
        <v>9</v>
      </c>
      <c r="E76" s="452"/>
      <c r="F76" s="452"/>
      <c r="G76" s="421"/>
      <c r="H76" s="422">
        <f>849.36/1000</f>
        <v>0.84936</v>
      </c>
      <c r="I76" s="422"/>
      <c r="J76" s="362" t="s">
        <v>10</v>
      </c>
      <c r="K76" s="7"/>
      <c r="L76" s="7"/>
      <c r="M76" s="7"/>
      <c r="N76" s="59"/>
      <c r="P76" s="62"/>
      <c r="R76" s="63"/>
    </row>
    <row r="77" spans="3:19" s="60" customFormat="1" ht="25.5" customHeight="1">
      <c r="D77" s="365"/>
      <c r="E77" s="374"/>
      <c r="F77" s="374"/>
      <c r="G77" s="366"/>
      <c r="H77" s="367"/>
      <c r="I77" s="367"/>
      <c r="J77" s="362"/>
      <c r="K77" s="7"/>
      <c r="L77" s="7"/>
      <c r="M77" s="7"/>
      <c r="N77" s="59"/>
      <c r="P77" s="62"/>
      <c r="R77" s="63"/>
    </row>
    <row r="78" spans="3:19" s="60" customFormat="1" ht="25.5" hidden="1" customHeight="1">
      <c r="D78" s="23">
        <v>2</v>
      </c>
      <c r="E78" s="464" t="s">
        <v>30</v>
      </c>
      <c r="F78" s="465"/>
      <c r="G78" s="466"/>
      <c r="H78" s="453"/>
      <c r="I78" s="453"/>
      <c r="J78" s="453"/>
      <c r="K78" s="7"/>
      <c r="L78" s="7"/>
      <c r="M78" s="7"/>
      <c r="N78" s="59"/>
      <c r="P78" s="62"/>
      <c r="R78" s="63"/>
    </row>
    <row r="79" spans="3:19" s="60" customFormat="1" ht="25.5" hidden="1" customHeight="1">
      <c r="D79" s="61"/>
      <c r="E79" s="417" t="s">
        <v>18</v>
      </c>
      <c r="F79" s="417"/>
      <c r="G79" s="417"/>
      <c r="H79" s="419">
        <v>0</v>
      </c>
      <c r="I79" s="419"/>
      <c r="J79" s="362" t="s">
        <v>29</v>
      </c>
      <c r="K79" s="7"/>
      <c r="L79" s="7"/>
      <c r="M79" s="7"/>
      <c r="N79" s="59"/>
      <c r="P79" s="62"/>
      <c r="R79" s="63"/>
    </row>
    <row r="80" spans="3:19" s="60" customFormat="1" ht="25.5" hidden="1" customHeight="1">
      <c r="D80" s="420" t="s">
        <v>9</v>
      </c>
      <c r="E80" s="452"/>
      <c r="F80" s="452"/>
      <c r="G80" s="421"/>
      <c r="H80" s="422">
        <v>0</v>
      </c>
      <c r="I80" s="422"/>
      <c r="J80" s="362" t="s">
        <v>10</v>
      </c>
      <c r="K80" s="7"/>
      <c r="L80" s="7"/>
      <c r="M80" s="7"/>
      <c r="N80" s="59"/>
      <c r="P80" s="62"/>
      <c r="R80" s="63"/>
    </row>
    <row r="81" spans="4:18" s="60" customFormat="1" ht="25.5" hidden="1" customHeight="1">
      <c r="D81" s="363">
        <v>1</v>
      </c>
      <c r="E81" s="464" t="s">
        <v>31</v>
      </c>
      <c r="F81" s="465"/>
      <c r="G81" s="466"/>
      <c r="H81" s="418"/>
      <c r="I81" s="418"/>
      <c r="J81" s="418"/>
      <c r="K81" s="7"/>
      <c r="L81" s="7"/>
      <c r="M81" s="7"/>
      <c r="N81" s="59"/>
      <c r="P81" s="62"/>
      <c r="R81" s="63"/>
    </row>
    <row r="82" spans="4:18" s="60" customFormat="1" ht="25.5" hidden="1" customHeight="1">
      <c r="D82" s="363"/>
      <c r="E82" s="417" t="s">
        <v>18</v>
      </c>
      <c r="F82" s="417"/>
      <c r="G82" s="417"/>
      <c r="H82" s="419">
        <v>0</v>
      </c>
      <c r="I82" s="419"/>
      <c r="J82" s="362" t="s">
        <v>19</v>
      </c>
      <c r="K82" s="7"/>
      <c r="L82" s="7"/>
      <c r="M82" s="7"/>
      <c r="N82" s="59"/>
      <c r="P82" s="62"/>
      <c r="R82" s="63"/>
    </row>
    <row r="83" spans="4:18" s="60" customFormat="1" ht="25.5" hidden="1" customHeight="1">
      <c r="D83" s="417" t="s">
        <v>9</v>
      </c>
      <c r="E83" s="467"/>
      <c r="F83" s="467"/>
      <c r="G83" s="467"/>
      <c r="H83" s="422">
        <v>0</v>
      </c>
      <c r="I83" s="422"/>
      <c r="J83" s="362" t="s">
        <v>10</v>
      </c>
      <c r="K83" s="7"/>
      <c r="L83" s="7"/>
      <c r="M83" s="7"/>
      <c r="N83" s="59"/>
      <c r="P83" s="62"/>
      <c r="R83" s="63"/>
    </row>
    <row r="84" spans="4:18" s="60" customFormat="1" ht="25.5" hidden="1" customHeight="1">
      <c r="D84" s="363"/>
      <c r="E84" s="64"/>
      <c r="F84" s="65"/>
      <c r="G84" s="66"/>
      <c r="H84" s="367"/>
      <c r="I84" s="367"/>
      <c r="J84" s="67"/>
      <c r="K84" s="7"/>
      <c r="L84" s="7"/>
      <c r="M84" s="7"/>
      <c r="N84" s="59"/>
      <c r="P84" s="62"/>
      <c r="R84" s="63"/>
    </row>
    <row r="85" spans="4:18" s="60" customFormat="1" ht="25.5" hidden="1" customHeight="1">
      <c r="D85" s="363">
        <v>2</v>
      </c>
      <c r="E85" s="464" t="s">
        <v>32</v>
      </c>
      <c r="F85" s="465"/>
      <c r="G85" s="466"/>
      <c r="H85" s="419"/>
      <c r="I85" s="419"/>
      <c r="J85" s="20"/>
      <c r="K85" s="7"/>
      <c r="L85" s="7"/>
      <c r="M85" s="7"/>
      <c r="N85" s="59"/>
      <c r="P85" s="62"/>
      <c r="R85" s="63"/>
    </row>
    <row r="86" spans="4:18" s="60" customFormat="1" ht="25.5" hidden="1" customHeight="1">
      <c r="D86" s="363"/>
      <c r="E86" s="417" t="s">
        <v>18</v>
      </c>
      <c r="F86" s="423"/>
      <c r="G86" s="423"/>
      <c r="H86" s="419">
        <v>0</v>
      </c>
      <c r="I86" s="419"/>
      <c r="J86" s="362" t="s">
        <v>19</v>
      </c>
      <c r="K86" s="7"/>
      <c r="L86" s="7"/>
      <c r="M86" s="7"/>
      <c r="N86" s="59"/>
      <c r="P86" s="62"/>
      <c r="R86" s="63"/>
    </row>
    <row r="87" spans="4:18" s="60" customFormat="1" ht="25.5" hidden="1" customHeight="1">
      <c r="D87" s="417" t="s">
        <v>9</v>
      </c>
      <c r="E87" s="467"/>
      <c r="F87" s="467"/>
      <c r="G87" s="467"/>
      <c r="H87" s="422">
        <v>0</v>
      </c>
      <c r="I87" s="422"/>
      <c r="J87" s="362" t="s">
        <v>10</v>
      </c>
      <c r="K87" s="7"/>
      <c r="L87" s="7"/>
      <c r="M87" s="7"/>
      <c r="N87" s="59"/>
      <c r="P87" s="62"/>
      <c r="R87" s="63"/>
    </row>
    <row r="88" spans="4:18" s="60" customFormat="1" ht="25.5" hidden="1" customHeight="1">
      <c r="D88" s="363"/>
      <c r="E88" s="64"/>
      <c r="F88" s="65"/>
      <c r="G88" s="66"/>
      <c r="H88" s="376"/>
      <c r="I88" s="377"/>
      <c r="J88" s="362"/>
      <c r="K88" s="7"/>
      <c r="L88" s="7"/>
      <c r="M88" s="7"/>
      <c r="N88" s="59"/>
      <c r="P88" s="62"/>
      <c r="R88" s="63"/>
    </row>
    <row r="89" spans="4:18" s="60" customFormat="1" ht="25.5" hidden="1" customHeight="1">
      <c r="D89" s="363">
        <v>3</v>
      </c>
      <c r="E89" s="464" t="s">
        <v>33</v>
      </c>
      <c r="F89" s="465"/>
      <c r="G89" s="466"/>
      <c r="H89" s="419">
        <v>0</v>
      </c>
      <c r="I89" s="419"/>
      <c r="J89" s="362" t="s">
        <v>19</v>
      </c>
      <c r="K89" s="7"/>
      <c r="L89" s="7"/>
      <c r="M89" s="7"/>
      <c r="N89" s="59"/>
      <c r="P89" s="62"/>
      <c r="R89" s="63"/>
    </row>
    <row r="90" spans="4:18" s="60" customFormat="1" ht="25.5" hidden="1" customHeight="1">
      <c r="D90" s="363"/>
      <c r="E90" s="417" t="s">
        <v>18</v>
      </c>
      <c r="F90" s="423"/>
      <c r="G90" s="423"/>
      <c r="H90" s="422">
        <v>0</v>
      </c>
      <c r="I90" s="422"/>
      <c r="J90" s="362" t="s">
        <v>10</v>
      </c>
      <c r="K90" s="7"/>
      <c r="L90" s="7"/>
      <c r="M90" s="7"/>
      <c r="N90" s="59"/>
      <c r="P90" s="62"/>
      <c r="R90" s="63"/>
    </row>
    <row r="91" spans="4:18" s="60" customFormat="1" ht="25.5" hidden="1" customHeight="1">
      <c r="D91" s="417" t="s">
        <v>9</v>
      </c>
      <c r="E91" s="467"/>
      <c r="F91" s="467"/>
      <c r="G91" s="467"/>
      <c r="H91" s="367"/>
      <c r="I91" s="367"/>
      <c r="J91" s="362"/>
      <c r="K91" s="7"/>
      <c r="L91" s="7"/>
      <c r="M91" s="7"/>
      <c r="N91" s="59"/>
      <c r="P91" s="62"/>
      <c r="R91" s="63"/>
    </row>
    <row r="92" spans="4:18" s="60" customFormat="1" ht="25.5" customHeight="1">
      <c r="D92" s="363"/>
      <c r="E92" s="20"/>
      <c r="F92" s="20"/>
      <c r="G92" s="20"/>
      <c r="H92" s="367"/>
      <c r="I92" s="367"/>
      <c r="J92" s="362"/>
      <c r="K92" s="7"/>
      <c r="L92" s="7"/>
      <c r="M92" s="7"/>
      <c r="N92" s="59"/>
      <c r="P92" s="62"/>
      <c r="R92" s="63"/>
    </row>
    <row r="93" spans="4:18" s="60" customFormat="1" ht="30" customHeight="1">
      <c r="D93" s="363">
        <v>1</v>
      </c>
      <c r="E93" s="471" t="s">
        <v>34</v>
      </c>
      <c r="F93" s="472"/>
      <c r="G93" s="473"/>
      <c r="H93" s="460" t="s">
        <v>35</v>
      </c>
      <c r="I93" s="461"/>
      <c r="J93" s="362"/>
      <c r="K93" s="7"/>
      <c r="L93" s="7"/>
      <c r="M93" s="7"/>
      <c r="N93" s="59"/>
      <c r="P93" s="62"/>
      <c r="R93" s="63"/>
    </row>
    <row r="94" spans="4:18" s="60" customFormat="1" ht="23.25" customHeight="1">
      <c r="D94" s="363"/>
      <c r="E94" s="417" t="s">
        <v>18</v>
      </c>
      <c r="F94" s="423"/>
      <c r="G94" s="423"/>
      <c r="H94" s="419">
        <v>39.520000000000003</v>
      </c>
      <c r="I94" s="419"/>
      <c r="J94" s="362" t="s">
        <v>19</v>
      </c>
      <c r="K94" s="7"/>
      <c r="L94" s="7"/>
      <c r="M94" s="7"/>
      <c r="N94" s="59"/>
      <c r="P94" s="62"/>
      <c r="R94" s="63"/>
    </row>
    <row r="95" spans="4:18" s="60" customFormat="1" ht="24.75" customHeight="1">
      <c r="D95" s="363"/>
      <c r="E95" s="420" t="s">
        <v>9</v>
      </c>
      <c r="F95" s="452"/>
      <c r="G95" s="452"/>
      <c r="H95" s="474">
        <f>948.684711/1000</f>
        <v>0.94868471099999996</v>
      </c>
      <c r="I95" s="475"/>
      <c r="J95" s="362" t="s">
        <v>10</v>
      </c>
      <c r="K95" s="7"/>
      <c r="L95" s="7"/>
      <c r="M95" s="7"/>
      <c r="N95" s="59"/>
      <c r="P95" s="62"/>
      <c r="R95" s="63"/>
    </row>
    <row r="96" spans="4:18" s="60" customFormat="1" ht="21.75" customHeight="1">
      <c r="D96" s="20"/>
      <c r="E96" s="20"/>
      <c r="F96" s="20"/>
      <c r="G96" s="20"/>
      <c r="H96" s="20"/>
      <c r="I96" s="20"/>
      <c r="J96" s="362"/>
      <c r="K96" s="7"/>
      <c r="L96" s="7"/>
      <c r="M96" s="7"/>
      <c r="N96" s="59"/>
      <c r="P96" s="62"/>
      <c r="R96" s="63"/>
    </row>
    <row r="97" spans="3:24" s="337" customFormat="1" ht="75.599999999999994" customHeight="1">
      <c r="C97" s="359"/>
      <c r="D97" s="68" t="s">
        <v>36</v>
      </c>
      <c r="E97" s="69" t="s">
        <v>37</v>
      </c>
      <c r="F97" s="70" t="s">
        <v>38</v>
      </c>
      <c r="G97" s="70" t="s">
        <v>39</v>
      </c>
      <c r="H97" s="70" t="s">
        <v>40</v>
      </c>
      <c r="I97" s="70" t="s">
        <v>41</v>
      </c>
      <c r="J97" s="70" t="s">
        <v>42</v>
      </c>
      <c r="O97" s="71"/>
    </row>
    <row r="98" spans="3:24" s="337" customFormat="1" ht="24.75" customHeight="1">
      <c r="C98" s="359"/>
      <c r="D98" s="68">
        <v>1</v>
      </c>
      <c r="E98" s="364" t="s">
        <v>487</v>
      </c>
      <c r="F98" s="72">
        <v>0</v>
      </c>
      <c r="G98" s="70"/>
      <c r="H98" s="70"/>
      <c r="I98" s="72">
        <v>0</v>
      </c>
      <c r="J98" s="74">
        <f>'[1]schedule at peak '!G4</f>
        <v>0</v>
      </c>
      <c r="O98" s="71"/>
    </row>
    <row r="99" spans="3:24" s="337" customFormat="1" ht="24" customHeight="1">
      <c r="D99" s="369">
        <v>2</v>
      </c>
      <c r="E99" s="364" t="s">
        <v>43</v>
      </c>
      <c r="F99" s="72">
        <f>'[1]initial intitle'!H204</f>
        <v>0</v>
      </c>
      <c r="G99" s="72"/>
      <c r="H99" s="73"/>
      <c r="I99" s="72">
        <f>'[1]final intitle'!H204</f>
        <v>0</v>
      </c>
      <c r="J99" s="74">
        <f>'[1]schedule at peak '!G5</f>
        <v>0</v>
      </c>
    </row>
    <row r="100" spans="3:24" s="337" customFormat="1" ht="23.45" customHeight="1">
      <c r="D100" s="369">
        <v>3</v>
      </c>
      <c r="E100" s="364" t="s">
        <v>44</v>
      </c>
      <c r="F100" s="72">
        <f>'[1]initial intitle'!H205</f>
        <v>0</v>
      </c>
      <c r="G100" s="72"/>
      <c r="H100" s="72"/>
      <c r="I100" s="72">
        <f>'[1]final intitle'!H205</f>
        <v>0</v>
      </c>
      <c r="J100" s="74">
        <f>'[1]schedule at peak '!G6</f>
        <v>0</v>
      </c>
      <c r="U100" s="75"/>
      <c r="V100" s="75"/>
      <c r="W100" s="76"/>
    </row>
    <row r="101" spans="3:24" s="337" customFormat="1" ht="25.5" customHeight="1">
      <c r="D101" s="68">
        <v>4</v>
      </c>
      <c r="E101" s="364" t="s">
        <v>45</v>
      </c>
      <c r="F101" s="72">
        <f>'[1]initial intitle'!H206</f>
        <v>0.52634400000000003</v>
      </c>
      <c r="G101" s="72"/>
      <c r="H101" s="72"/>
      <c r="I101" s="72">
        <f>'[1]final intitle'!H206</f>
        <v>0</v>
      </c>
      <c r="J101" s="74">
        <f>'[1]schedule at peak '!G7</f>
        <v>0</v>
      </c>
      <c r="U101" s="75"/>
      <c r="V101" s="75"/>
      <c r="W101" s="76"/>
    </row>
    <row r="102" spans="3:24" s="337" customFormat="1" ht="25.5" customHeight="1">
      <c r="D102" s="369">
        <v>5</v>
      </c>
      <c r="E102" s="364" t="s">
        <v>488</v>
      </c>
      <c r="F102" s="72">
        <v>0</v>
      </c>
      <c r="G102" s="72"/>
      <c r="H102" s="72"/>
      <c r="I102" s="72">
        <v>0</v>
      </c>
      <c r="J102" s="74">
        <f>'[1]schedule at peak '!G8</f>
        <v>0</v>
      </c>
      <c r="U102" s="75"/>
      <c r="V102" s="75"/>
      <c r="W102" s="76"/>
    </row>
    <row r="103" spans="3:24" s="337" customFormat="1" ht="23.25" customHeight="1">
      <c r="D103" s="369">
        <v>6</v>
      </c>
      <c r="E103" s="364" t="s">
        <v>46</v>
      </c>
      <c r="F103" s="72">
        <f>'[1]initial intitle'!H208</f>
        <v>0.23760000000000001</v>
      </c>
      <c r="G103" s="72"/>
      <c r="H103" s="72"/>
      <c r="I103" s="72">
        <f>'[1]final intitle'!H208</f>
        <v>0.13854955599999999</v>
      </c>
      <c r="J103" s="74">
        <f>'[1]schedule at peak '!G9</f>
        <v>0</v>
      </c>
      <c r="U103" s="75"/>
      <c r="V103" s="75"/>
      <c r="W103" s="76"/>
    </row>
    <row r="104" spans="3:24" s="337" customFormat="1" ht="24.75" customHeight="1">
      <c r="D104" s="68">
        <v>7</v>
      </c>
      <c r="E104" s="364" t="s">
        <v>47</v>
      </c>
      <c r="F104" s="72">
        <f>'[1]initial intitle'!H209</f>
        <v>0</v>
      </c>
      <c r="G104" s="72"/>
      <c r="H104" s="72"/>
      <c r="I104" s="72">
        <f>'[1]final intitle'!H209</f>
        <v>0</v>
      </c>
      <c r="J104" s="74">
        <f>'[1]schedule at peak '!G10</f>
        <v>0</v>
      </c>
      <c r="U104" s="75"/>
      <c r="V104" s="75"/>
      <c r="W104" s="76"/>
    </row>
    <row r="105" spans="3:24" s="337" customFormat="1" ht="26.25" customHeight="1">
      <c r="D105" s="369">
        <v>8</v>
      </c>
      <c r="E105" s="364" t="s">
        <v>48</v>
      </c>
      <c r="F105" s="72">
        <f>'[1]initial intitle'!H210</f>
        <v>0.59972000000000003</v>
      </c>
      <c r="G105" s="72"/>
      <c r="H105" s="72"/>
      <c r="I105" s="72">
        <f>'[1]final intitle'!H210</f>
        <v>0</v>
      </c>
      <c r="J105" s="74">
        <f>'[1]schedule at peak '!G11</f>
        <v>0</v>
      </c>
      <c r="U105" s="75"/>
      <c r="V105" s="75"/>
      <c r="W105" s="76"/>
      <c r="X105" s="77"/>
    </row>
    <row r="106" spans="3:24" s="337" customFormat="1" ht="21.75" customHeight="1">
      <c r="D106" s="369">
        <v>9</v>
      </c>
      <c r="E106" s="78" t="s">
        <v>49</v>
      </c>
      <c r="F106" s="72">
        <v>0</v>
      </c>
      <c r="G106" s="72"/>
      <c r="H106" s="72"/>
      <c r="I106" s="72">
        <v>0</v>
      </c>
      <c r="J106" s="74">
        <v>0</v>
      </c>
      <c r="U106" s="75"/>
      <c r="V106" s="75"/>
      <c r="W106" s="76"/>
      <c r="X106" s="77"/>
    </row>
    <row r="107" spans="3:24" s="337" customFormat="1" ht="20.25" customHeight="1">
      <c r="D107" s="68">
        <v>10</v>
      </c>
      <c r="E107" s="364" t="s">
        <v>50</v>
      </c>
      <c r="F107" s="72">
        <f>'[1]initial intitle'!H211</f>
        <v>0.31979893800000003</v>
      </c>
      <c r="G107" s="72"/>
      <c r="H107" s="72"/>
      <c r="I107" s="72">
        <f>'[1]final intitle'!H211</f>
        <v>0.22601491899999998</v>
      </c>
      <c r="J107" s="74">
        <f>'[1]schedule at peak '!G12</f>
        <v>18.114633999999999</v>
      </c>
      <c r="U107" s="75"/>
      <c r="V107" s="75"/>
      <c r="W107" s="76"/>
    </row>
    <row r="108" spans="3:24" s="337" customFormat="1" ht="21" customHeight="1">
      <c r="D108" s="369">
        <v>11</v>
      </c>
      <c r="E108" s="364" t="s">
        <v>51</v>
      </c>
      <c r="F108" s="72">
        <f>'[1]initial intitle'!H212</f>
        <v>4.7159999999999994E-2</v>
      </c>
      <c r="G108" s="72"/>
      <c r="H108" s="72"/>
      <c r="I108" s="72">
        <f>'[1]final intitle'!H212</f>
        <v>4.5777200999999997E-2</v>
      </c>
      <c r="J108" s="74">
        <f>'[1]schedule at peak '!G13</f>
        <v>1.941357</v>
      </c>
      <c r="U108" s="75"/>
      <c r="V108" s="75"/>
      <c r="W108" s="76"/>
    </row>
    <row r="109" spans="3:24" s="337" customFormat="1" ht="21.75" customHeight="1">
      <c r="D109" s="369">
        <v>12</v>
      </c>
      <c r="E109" s="364" t="s">
        <v>52</v>
      </c>
      <c r="F109" s="72">
        <f>'[1]initial intitle'!H213</f>
        <v>0.266900847</v>
      </c>
      <c r="G109" s="72" t="s">
        <v>35</v>
      </c>
      <c r="H109" s="72"/>
      <c r="I109" s="72">
        <f>'[1]final intitle'!H213</f>
        <v>0.24902896200000002</v>
      </c>
      <c r="J109" s="74">
        <f>'[1]schedule at peak '!G14</f>
        <v>12.832738000000001</v>
      </c>
      <c r="U109" s="75"/>
      <c r="V109" s="75"/>
      <c r="W109" s="76"/>
    </row>
    <row r="110" spans="3:24" s="337" customFormat="1" ht="21.75" customHeight="1">
      <c r="D110" s="68">
        <v>13</v>
      </c>
      <c r="E110" s="364" t="s">
        <v>489</v>
      </c>
      <c r="F110" s="72">
        <v>0</v>
      </c>
      <c r="G110" s="72"/>
      <c r="H110" s="72"/>
      <c r="I110" s="72">
        <v>0</v>
      </c>
      <c r="J110" s="74">
        <f>'[1]schedule at peak '!G15</f>
        <v>0</v>
      </c>
      <c r="U110" s="75"/>
      <c r="V110" s="75"/>
      <c r="W110" s="76"/>
    </row>
    <row r="111" spans="3:24" s="337" customFormat="1" ht="23.25" customHeight="1">
      <c r="D111" s="369">
        <v>14</v>
      </c>
      <c r="E111" s="364" t="s">
        <v>53</v>
      </c>
      <c r="F111" s="72">
        <f>'[1]initial intitle'!H215</f>
        <v>0.27332639999999997</v>
      </c>
      <c r="G111" s="72"/>
      <c r="H111" s="72"/>
      <c r="I111" s="72">
        <f>'[1]final intitle'!H215</f>
        <v>0.13671335600000001</v>
      </c>
      <c r="J111" s="74">
        <f>'[1]schedule at peak '!G16</f>
        <v>0</v>
      </c>
      <c r="U111" s="75"/>
      <c r="V111" s="75"/>
      <c r="W111" s="76"/>
    </row>
    <row r="112" spans="3:24" s="337" customFormat="1" ht="23.25" customHeight="1">
      <c r="D112" s="369">
        <v>15</v>
      </c>
      <c r="E112" s="364" t="s">
        <v>54</v>
      </c>
      <c r="F112" s="72">
        <f>'[1]initial intitle'!H216</f>
        <v>0</v>
      </c>
      <c r="G112" s="72"/>
      <c r="H112" s="72"/>
      <c r="I112" s="72">
        <f>'[1]final intitle'!H216</f>
        <v>0</v>
      </c>
      <c r="J112" s="74">
        <f>'[1]schedule at peak '!G17</f>
        <v>0</v>
      </c>
      <c r="U112" s="75"/>
      <c r="V112" s="75"/>
      <c r="W112" s="76"/>
    </row>
    <row r="113" spans="4:23" s="337" customFormat="1" ht="21" customHeight="1">
      <c r="D113" s="68">
        <v>16</v>
      </c>
      <c r="E113" s="364" t="s">
        <v>55</v>
      </c>
      <c r="F113" s="72">
        <f>'[1]initial intitle'!H217</f>
        <v>0.6870096</v>
      </c>
      <c r="G113" s="72"/>
      <c r="H113" s="72"/>
      <c r="I113" s="72">
        <f>'[1]final intitle'!H217</f>
        <v>0</v>
      </c>
      <c r="J113" s="74">
        <f>'[1]schedule at peak '!G18</f>
        <v>0</v>
      </c>
      <c r="U113" s="75"/>
      <c r="V113" s="75"/>
      <c r="W113" s="76"/>
    </row>
    <row r="114" spans="4:23" s="337" customFormat="1" ht="23.25" customHeight="1">
      <c r="D114" s="369">
        <v>17</v>
      </c>
      <c r="E114" s="364" t="s">
        <v>56</v>
      </c>
      <c r="F114" s="72">
        <f>'[1]initial intitle'!H218</f>
        <v>2.8374240000000002E-2</v>
      </c>
      <c r="G114" s="72"/>
      <c r="H114" s="72"/>
      <c r="I114" s="72">
        <f>'[1]final intitle'!H218</f>
        <v>9.6567800000000009E-4</v>
      </c>
      <c r="J114" s="74">
        <f>'[1]schedule at peak '!G19</f>
        <v>0</v>
      </c>
      <c r="U114" s="75"/>
      <c r="V114" s="75"/>
      <c r="W114" s="76"/>
    </row>
    <row r="115" spans="4:23" s="337" customFormat="1" ht="18.75" customHeight="1">
      <c r="D115" s="369">
        <v>18</v>
      </c>
      <c r="E115" s="364" t="s">
        <v>57</v>
      </c>
      <c r="F115" s="72">
        <f>'[1]initial intitle'!H219</f>
        <v>0.80174156000000008</v>
      </c>
      <c r="G115" s="72"/>
      <c r="H115" s="72"/>
      <c r="I115" s="72">
        <f>'[1]final intitle'!H219</f>
        <v>0.7001795059999999</v>
      </c>
      <c r="J115" s="74">
        <f>'[1]schedule at peak '!G20</f>
        <v>47.516843000000001</v>
      </c>
      <c r="U115" s="75"/>
      <c r="V115" s="75"/>
      <c r="W115" s="76"/>
    </row>
    <row r="116" spans="4:23" s="337" customFormat="1" ht="21" customHeight="1">
      <c r="D116" s="68">
        <v>19</v>
      </c>
      <c r="E116" s="364" t="s">
        <v>58</v>
      </c>
      <c r="F116" s="72">
        <f>'[1]initial intitle'!H220</f>
        <v>0.53451590399999993</v>
      </c>
      <c r="G116" s="72"/>
      <c r="H116" s="72"/>
      <c r="I116" s="72">
        <f>'[1]final intitle'!H220</f>
        <v>0.51884308800000001</v>
      </c>
      <c r="J116" s="74">
        <f>'[1]schedule at peak '!G21</f>
        <v>21.618462000000001</v>
      </c>
      <c r="U116" s="75"/>
      <c r="V116" s="75"/>
      <c r="W116" s="76"/>
    </row>
    <row r="117" spans="4:23" s="337" customFormat="1" ht="19.5" customHeight="1">
      <c r="D117" s="369">
        <v>20</v>
      </c>
      <c r="E117" s="364" t="s">
        <v>59</v>
      </c>
      <c r="F117" s="72">
        <f>'[1]initial intitle'!H221</f>
        <v>0.28840499999999997</v>
      </c>
      <c r="G117" s="72"/>
      <c r="H117" s="72"/>
      <c r="I117" s="72">
        <f>'[1]final intitle'!H221</f>
        <v>0</v>
      </c>
      <c r="J117" s="74">
        <f>'[1]schedule at peak '!G22</f>
        <v>0</v>
      </c>
      <c r="U117" s="75"/>
      <c r="V117" s="75"/>
      <c r="W117" s="76"/>
    </row>
    <row r="118" spans="4:23" s="337" customFormat="1" ht="21.75" customHeight="1">
      <c r="D118" s="369">
        <v>21</v>
      </c>
      <c r="E118" s="364" t="s">
        <v>60</v>
      </c>
      <c r="F118" s="72">
        <f>'[1]initial intitle'!H223</f>
        <v>0</v>
      </c>
      <c r="G118" s="72"/>
      <c r="H118" s="72"/>
      <c r="I118" s="72">
        <f>'[1]final intitle'!H223</f>
        <v>0.43550553200000003</v>
      </c>
      <c r="J118" s="74">
        <f>'[1]schedule at peak '!G23</f>
        <v>18.202947999999999</v>
      </c>
      <c r="U118" s="75"/>
      <c r="V118" s="75"/>
      <c r="W118" s="76"/>
    </row>
    <row r="119" spans="4:23" s="337" customFormat="1" ht="21" customHeight="1">
      <c r="D119" s="68">
        <v>22</v>
      </c>
      <c r="E119" s="79" t="s">
        <v>61</v>
      </c>
      <c r="F119" s="72">
        <f>'[1]initial intitle'!$H$222</f>
        <v>8.8326299999999996E-2</v>
      </c>
      <c r="G119" s="72"/>
      <c r="H119" s="72"/>
      <c r="I119" s="72">
        <f>'[1]final intitle'!$H$222</f>
        <v>8.5736445000000008E-2</v>
      </c>
      <c r="J119" s="74">
        <f>'[1]schedule at peak '!$G$24</f>
        <v>3.6149040000000001</v>
      </c>
      <c r="U119" s="75"/>
      <c r="V119" s="75"/>
      <c r="W119" s="76"/>
    </row>
    <row r="120" spans="4:23" s="337" customFormat="1" ht="23.25" customHeight="1">
      <c r="D120" s="369">
        <v>23</v>
      </c>
      <c r="E120" s="364" t="s">
        <v>62</v>
      </c>
      <c r="F120" s="72">
        <f>'[1]initial intitle'!H224</f>
        <v>0.60533249999999994</v>
      </c>
      <c r="G120" s="72"/>
      <c r="H120" s="72"/>
      <c r="I120" s="72">
        <f>'[1]final intitle'!H224</f>
        <v>0.668370362</v>
      </c>
      <c r="J120" s="74">
        <f>'[1]schedule at peak '!G25</f>
        <v>73.236135000000004</v>
      </c>
      <c r="U120" s="75"/>
      <c r="V120" s="75"/>
      <c r="W120" s="76"/>
    </row>
    <row r="121" spans="4:23" s="337" customFormat="1" ht="18.75" customHeight="1">
      <c r="D121" s="369">
        <v>24</v>
      </c>
      <c r="E121" s="364" t="s">
        <v>63</v>
      </c>
      <c r="F121" s="72">
        <f>'[1]initial intitle'!H225</f>
        <v>0.57374999999999998</v>
      </c>
      <c r="G121" s="72"/>
      <c r="H121" s="72"/>
      <c r="I121" s="72">
        <f>'[1]final intitle'!H225</f>
        <v>0.45620053799999999</v>
      </c>
      <c r="J121" s="74">
        <f>'[1]schedule at peak '!G26</f>
        <v>52.337339999999998</v>
      </c>
      <c r="U121" s="75"/>
      <c r="V121" s="75"/>
      <c r="W121" s="76"/>
    </row>
    <row r="122" spans="4:23" s="337" customFormat="1" ht="18.75" customHeight="1">
      <c r="D122" s="68">
        <v>25</v>
      </c>
      <c r="E122" s="364" t="s">
        <v>64</v>
      </c>
      <c r="F122" s="72">
        <f>'[1]initial intitle'!H226</f>
        <v>0.48263040000000001</v>
      </c>
      <c r="G122" s="72"/>
      <c r="H122" s="72"/>
      <c r="I122" s="72">
        <f>'[1]final intitle'!H226</f>
        <v>0.46493522399999998</v>
      </c>
      <c r="J122" s="74">
        <f>'[1]schedule at peak '!G27</f>
        <v>18.114633999999999</v>
      </c>
      <c r="U122" s="75"/>
      <c r="V122" s="75"/>
      <c r="W122" s="76"/>
    </row>
    <row r="123" spans="4:23" s="337" customFormat="1" ht="18.75" customHeight="1">
      <c r="D123" s="369">
        <v>26</v>
      </c>
      <c r="E123" s="80" t="s">
        <v>65</v>
      </c>
      <c r="F123" s="72">
        <f>'[1]initial intitle'!H227</f>
        <v>0.23649999999999999</v>
      </c>
      <c r="G123" s="72"/>
      <c r="H123" s="72"/>
      <c r="I123" s="72">
        <f>'[1]final intitle'!H227</f>
        <v>0.21672182500000001</v>
      </c>
      <c r="J123" s="74">
        <f>'[1]schedule at peak '!G28</f>
        <v>1.941357</v>
      </c>
      <c r="N123" s="337" t="s">
        <v>66</v>
      </c>
      <c r="U123" s="75"/>
      <c r="V123" s="75"/>
      <c r="W123" s="76"/>
    </row>
    <row r="124" spans="4:23" s="337" customFormat="1" ht="18.75" customHeight="1">
      <c r="D124" s="369">
        <v>27</v>
      </c>
      <c r="E124" s="80" t="s">
        <v>67</v>
      </c>
      <c r="F124" s="72">
        <f>'[1]initial intitle'!H228</f>
        <v>9.537000000000001E-2</v>
      </c>
      <c r="G124" s="72"/>
      <c r="H124" s="72"/>
      <c r="I124" s="72">
        <f>'[1]final intitle'!H228</f>
        <v>9.2340191000000002E-2</v>
      </c>
      <c r="J124" s="74">
        <f>'[1]schedule at peak '!G29</f>
        <v>12.832738000000001</v>
      </c>
      <c r="U124" s="75"/>
      <c r="V124" s="75"/>
      <c r="W124" s="76"/>
    </row>
    <row r="125" spans="4:23" s="337" customFormat="1" ht="23.25" customHeight="1">
      <c r="D125" s="68">
        <v>28</v>
      </c>
      <c r="E125" s="80" t="s">
        <v>68</v>
      </c>
      <c r="F125" s="72">
        <f>'[1]initial intitle'!$H$229</f>
        <v>0.695855</v>
      </c>
      <c r="G125" s="72"/>
      <c r="H125" s="72"/>
      <c r="I125" s="72">
        <f>'[1]final intitle'!$H$229</f>
        <v>0.63770780699999996</v>
      </c>
      <c r="J125" s="74">
        <f>'[1]schedule at peak '!$G$30</f>
        <v>45.036416000000003</v>
      </c>
      <c r="U125" s="75"/>
      <c r="V125" s="75"/>
      <c r="W125" s="76"/>
    </row>
    <row r="126" spans="4:23" s="337" customFormat="1" ht="18.75" customHeight="1">
      <c r="D126" s="369">
        <v>29</v>
      </c>
      <c r="E126" s="80" t="s">
        <v>69</v>
      </c>
      <c r="F126" s="72">
        <f>'[1]initial intitle'!H230</f>
        <v>0</v>
      </c>
      <c r="G126" s="72"/>
      <c r="H126" s="72"/>
      <c r="I126" s="72">
        <f>'[1]final intitle'!H230</f>
        <v>0.487315416</v>
      </c>
      <c r="J126" s="74">
        <f>'[1]schedule at peak '!G31</f>
        <v>20.304808999999999</v>
      </c>
      <c r="U126" s="75"/>
      <c r="V126" s="75"/>
      <c r="W126" s="76"/>
    </row>
    <row r="127" spans="4:23" s="337" customFormat="1" ht="24" customHeight="1">
      <c r="D127" s="369">
        <v>30</v>
      </c>
      <c r="E127" s="364" t="s">
        <v>70</v>
      </c>
      <c r="F127" s="72">
        <f>'[1]initial intitle'!H231</f>
        <v>0.89424000000000003</v>
      </c>
      <c r="G127" s="72"/>
      <c r="H127" s="72"/>
      <c r="I127" s="72">
        <f>'[1]final intitle'!H231</f>
        <v>0.838396268</v>
      </c>
      <c r="J127" s="74">
        <f>'[1]schedule at peak '!G32</f>
        <v>35.129258999999998</v>
      </c>
      <c r="U127" s="75"/>
      <c r="V127" s="75"/>
      <c r="W127" s="76"/>
    </row>
    <row r="128" spans="4:23" s="337" customFormat="1" ht="23.25" customHeight="1">
      <c r="D128" s="68">
        <v>31</v>
      </c>
      <c r="E128" s="80" t="s">
        <v>71</v>
      </c>
      <c r="F128" s="72">
        <f>'[1]initial intitle'!H232</f>
        <v>0.79200000000000004</v>
      </c>
      <c r="G128" s="72"/>
      <c r="H128" s="72"/>
      <c r="I128" s="72">
        <f>'[1]final intitle'!H232</f>
        <v>0.75908527199999998</v>
      </c>
      <c r="J128" s="74">
        <f>'[1]schedule at peak '!G33</f>
        <v>31.628553</v>
      </c>
      <c r="U128" s="75"/>
      <c r="V128" s="75"/>
      <c r="W128" s="76"/>
    </row>
    <row r="129" spans="4:23" s="337" customFormat="1" ht="24.6" customHeight="1">
      <c r="D129" s="369">
        <v>32</v>
      </c>
      <c r="E129" s="80" t="s">
        <v>72</v>
      </c>
      <c r="F129" s="72">
        <f>'[1]initial intitle'!H233</f>
        <v>0.91417499999999996</v>
      </c>
      <c r="G129" s="72"/>
      <c r="H129" s="72"/>
      <c r="I129" s="72">
        <f>'[1]final intitle'!H233</f>
        <v>0.80444822399999993</v>
      </c>
      <c r="J129" s="74">
        <f>'[1]schedule at peak '!G34</f>
        <v>33.198287999999998</v>
      </c>
      <c r="U129" s="75"/>
      <c r="V129" s="75"/>
      <c r="W129" s="76"/>
    </row>
    <row r="130" spans="4:23" s="337" customFormat="1" ht="23.25" customHeight="1">
      <c r="D130" s="369">
        <v>33</v>
      </c>
      <c r="E130" s="80" t="s">
        <v>73</v>
      </c>
      <c r="F130" s="72">
        <f>'[1]initial intitle'!H234</f>
        <v>0.17726499999999998</v>
      </c>
      <c r="G130" s="72"/>
      <c r="H130" s="72"/>
      <c r="I130" s="72">
        <f>'[1]final intitle'!H234</f>
        <v>0.14663894799999999</v>
      </c>
      <c r="J130" s="74">
        <f>'[1]schedule at peak '!G35</f>
        <v>5.9900570000000002</v>
      </c>
      <c r="U130" s="75"/>
      <c r="V130" s="75"/>
      <c r="W130" s="76"/>
    </row>
    <row r="131" spans="4:23" s="337" customFormat="1" ht="21" customHeight="1">
      <c r="D131" s="68">
        <v>34</v>
      </c>
      <c r="E131" s="80" t="s">
        <v>74</v>
      </c>
      <c r="F131" s="72">
        <f>'[1]initial intitle'!H235</f>
        <v>0</v>
      </c>
      <c r="G131" s="72"/>
      <c r="H131" s="72"/>
      <c r="I131" s="72">
        <f>'[1]final intitle'!H235</f>
        <v>2.1469614240000001</v>
      </c>
      <c r="J131" s="74">
        <f>'[1]schedule at peak '!G36</f>
        <v>89.456726000000003</v>
      </c>
      <c r="U131" s="75"/>
      <c r="V131" s="75"/>
      <c r="W131" s="76"/>
    </row>
    <row r="132" spans="4:23" s="337" customFormat="1" ht="21" customHeight="1">
      <c r="D132" s="369">
        <v>35</v>
      </c>
      <c r="E132" s="80" t="s">
        <v>75</v>
      </c>
      <c r="F132" s="72">
        <f>'[1]initial intitle'!H236</f>
        <v>0.16827609599999999</v>
      </c>
      <c r="G132" s="72"/>
      <c r="H132" s="72"/>
      <c r="I132" s="72">
        <f>'[1]final intitle'!H236</f>
        <v>0.16115838800000001</v>
      </c>
      <c r="J132" s="74">
        <f>'[1]schedule at peak '!G37</f>
        <v>6.720885</v>
      </c>
      <c r="U132" s="75"/>
      <c r="V132" s="75"/>
      <c r="W132" s="76"/>
    </row>
    <row r="133" spans="4:23" s="337" customFormat="1" ht="21.75" customHeight="1" thickBot="1">
      <c r="D133" s="369">
        <v>36</v>
      </c>
      <c r="E133" s="80" t="s">
        <v>76</v>
      </c>
      <c r="F133" s="72">
        <f>'[1]initial intitle'!H237</f>
        <v>1.71912</v>
      </c>
      <c r="G133" s="72"/>
      <c r="H133" s="72"/>
      <c r="I133" s="72">
        <f>'[1]final intitle'!H237</f>
        <v>1.659038376</v>
      </c>
      <c r="J133" s="74">
        <f>'[1]schedule at peak '!G38</f>
        <v>69.126598999999999</v>
      </c>
      <c r="U133" s="75"/>
      <c r="V133" s="75"/>
      <c r="W133" s="76"/>
    </row>
    <row r="134" spans="4:23" s="337" customFormat="1" ht="24" customHeight="1">
      <c r="D134" s="68">
        <v>37</v>
      </c>
      <c r="E134" s="81" t="s">
        <v>77</v>
      </c>
      <c r="F134" s="72">
        <f>'[1]initial intitle'!H238</f>
        <v>1.4428799999999999E-3</v>
      </c>
      <c r="G134" s="72"/>
      <c r="H134" s="72"/>
      <c r="I134" s="72">
        <f>'[1]final intitle'!H238</f>
        <v>1.3829039999999999E-3</v>
      </c>
      <c r="J134" s="74">
        <f>'[1]schedule at peak '!G39</f>
        <v>0</v>
      </c>
      <c r="U134" s="75"/>
      <c r="V134" s="75"/>
      <c r="W134" s="76"/>
    </row>
    <row r="135" spans="4:23" s="337" customFormat="1" ht="24" customHeight="1">
      <c r="D135" s="369">
        <v>38</v>
      </c>
      <c r="E135" s="82" t="s">
        <v>78</v>
      </c>
      <c r="F135" s="72">
        <f>'[1]initial intitle'!H239</f>
        <v>0.44280007199999999</v>
      </c>
      <c r="G135" s="82"/>
      <c r="H135" s="83"/>
      <c r="I135" s="72">
        <f>'[1]final intitle'!H239</f>
        <v>0.40924891800000002</v>
      </c>
      <c r="J135" s="74">
        <f>'[1]schedule at peak '!G40</f>
        <v>17.315009</v>
      </c>
      <c r="U135" s="75"/>
      <c r="V135" s="75"/>
      <c r="W135" s="76"/>
    </row>
    <row r="136" spans="4:23" s="337" customFormat="1" ht="25.15" customHeight="1">
      <c r="D136" s="369">
        <v>39</v>
      </c>
      <c r="E136" s="80" t="s">
        <v>79</v>
      </c>
      <c r="F136" s="72">
        <f>'[1]initial intitle'!H240</f>
        <v>0.20168382500000001</v>
      </c>
      <c r="G136" s="72"/>
      <c r="H136" s="72"/>
      <c r="I136" s="72">
        <f>'[1]final intitle'!H240</f>
        <v>0.178814374</v>
      </c>
      <c r="J136" s="74">
        <f>'[1]schedule at peak '!G41</f>
        <v>5.5386689999999996</v>
      </c>
      <c r="K136" s="84"/>
      <c r="L136" s="84"/>
      <c r="M136" s="84"/>
      <c r="U136" s="75"/>
      <c r="V136" s="75"/>
      <c r="W136" s="76"/>
    </row>
    <row r="137" spans="4:23" s="337" customFormat="1" ht="22.9" customHeight="1">
      <c r="D137" s="68">
        <v>40</v>
      </c>
      <c r="E137" s="80" t="s">
        <v>80</v>
      </c>
      <c r="F137" s="72">
        <f>'[1]initial intitle'!H241</f>
        <v>1.264</v>
      </c>
      <c r="G137" s="72"/>
      <c r="H137" s="72"/>
      <c r="I137" s="72">
        <f>'[1]final intitle'!H241</f>
        <v>1.220750344</v>
      </c>
      <c r="J137" s="74">
        <f>'[1]schedule at peak '!G42</f>
        <v>104.068967</v>
      </c>
      <c r="U137" s="75"/>
      <c r="V137" s="75"/>
      <c r="W137" s="76"/>
    </row>
    <row r="138" spans="4:23" s="337" customFormat="1" ht="22.5" customHeight="1">
      <c r="D138" s="369">
        <v>41</v>
      </c>
      <c r="E138" s="80" t="s">
        <v>81</v>
      </c>
      <c r="F138" s="72">
        <f>'[1]initial intitle'!H242</f>
        <v>0.78977808000000005</v>
      </c>
      <c r="G138" s="72"/>
      <c r="H138" s="72"/>
      <c r="I138" s="72">
        <f>'[1]final intitle'!H242</f>
        <v>0</v>
      </c>
      <c r="J138" s="74">
        <f>'[1]schedule at peak '!G43</f>
        <v>0</v>
      </c>
      <c r="K138" s="85"/>
      <c r="L138" s="85"/>
      <c r="M138" s="85"/>
      <c r="O138" s="86"/>
      <c r="U138" s="75"/>
      <c r="V138" s="75"/>
      <c r="W138" s="76"/>
    </row>
    <row r="139" spans="4:23" s="337" customFormat="1" ht="22.9" customHeight="1">
      <c r="D139" s="369">
        <v>42</v>
      </c>
      <c r="E139" s="364" t="s">
        <v>82</v>
      </c>
      <c r="F139" s="72">
        <f>'[1]initial intitle'!H243</f>
        <v>0.34306271999999999</v>
      </c>
      <c r="G139" s="72"/>
      <c r="H139" s="72"/>
      <c r="I139" s="72">
        <f>'[1]final intitle'!H243</f>
        <v>0</v>
      </c>
      <c r="J139" s="74">
        <f>'[1]schedule at peak '!G44</f>
        <v>0</v>
      </c>
      <c r="K139" s="76"/>
      <c r="L139" s="76"/>
      <c r="M139" s="76"/>
      <c r="U139" s="75"/>
      <c r="V139" s="75"/>
      <c r="W139" s="76"/>
    </row>
    <row r="140" spans="4:23" s="337" customFormat="1" ht="22.9" customHeight="1">
      <c r="D140" s="68">
        <v>43</v>
      </c>
      <c r="E140" s="364" t="s">
        <v>83</v>
      </c>
      <c r="F140" s="72">
        <f>'[1]initial intitle'!H244</f>
        <v>0.29031911999999999</v>
      </c>
      <c r="G140" s="72"/>
      <c r="H140" s="72"/>
      <c r="I140" s="72">
        <f>'[1]final intitle'!H244</f>
        <v>0.23785263800000001</v>
      </c>
      <c r="J140" s="74">
        <f>'[1]schedule at peak '!G45</f>
        <v>0</v>
      </c>
      <c r="N140" s="76"/>
      <c r="U140" s="75"/>
      <c r="V140" s="75"/>
      <c r="W140" s="76"/>
    </row>
    <row r="141" spans="4:23" s="337" customFormat="1" ht="20.45" customHeight="1">
      <c r="D141" s="369">
        <v>44</v>
      </c>
      <c r="E141" s="364" t="s">
        <v>84</v>
      </c>
      <c r="F141" s="72">
        <f>'[1]initial intitle'!H245</f>
        <v>0.70879771200000008</v>
      </c>
      <c r="G141" s="72"/>
      <c r="H141" s="72"/>
      <c r="I141" s="72">
        <f>'[1]final intitle'!H245</f>
        <v>0.60126837599999994</v>
      </c>
      <c r="J141" s="74">
        <f>'[1]schedule at peak '!G46</f>
        <v>0</v>
      </c>
      <c r="N141" s="76"/>
      <c r="U141" s="75"/>
      <c r="V141" s="75"/>
      <c r="W141" s="76"/>
    </row>
    <row r="142" spans="4:23" s="337" customFormat="1" ht="21" customHeight="1">
      <c r="D142" s="369">
        <v>45</v>
      </c>
      <c r="E142" s="364" t="s">
        <v>85</v>
      </c>
      <c r="F142" s="72">
        <f>'[1]initial intitle'!H246</f>
        <v>0.39776400000000001</v>
      </c>
      <c r="G142" s="72"/>
      <c r="H142" s="72"/>
      <c r="I142" s="72">
        <f>'[1]final intitle'!H246</f>
        <v>0.38910638399999997</v>
      </c>
      <c r="J142" s="74">
        <f>'[1]schedule at peak '!G47</f>
        <v>16.255096999999999</v>
      </c>
      <c r="N142" s="76"/>
      <c r="U142" s="75"/>
      <c r="V142" s="75"/>
      <c r="W142" s="76"/>
    </row>
    <row r="143" spans="4:23" s="337" customFormat="1" ht="18.75" customHeight="1">
      <c r="D143" s="68">
        <v>46</v>
      </c>
      <c r="E143" s="364" t="s">
        <v>86</v>
      </c>
      <c r="F143" s="72">
        <f>'[1]initial intitle'!H247</f>
        <v>0.249421962</v>
      </c>
      <c r="G143" s="72"/>
      <c r="H143" s="72"/>
      <c r="I143" s="72">
        <f>'[1]final intitle'!H247</f>
        <v>0.24210854699999998</v>
      </c>
      <c r="J143" s="74">
        <f>'[1]schedule at peak '!G48</f>
        <v>10.01458</v>
      </c>
      <c r="N143" s="76"/>
      <c r="U143" s="75"/>
      <c r="V143" s="75"/>
      <c r="W143" s="76"/>
    </row>
    <row r="144" spans="4:23" s="337" customFormat="1" ht="27" customHeight="1">
      <c r="D144" s="87"/>
      <c r="E144" s="369" t="s">
        <v>87</v>
      </c>
      <c r="F144" s="72">
        <f>'[1]initial intitle'!H248</f>
        <v>16.742807155999998</v>
      </c>
      <c r="G144" s="72"/>
      <c r="H144" s="72"/>
      <c r="I144" s="72">
        <f>SUM(I99:I143)</f>
        <v>15.357164991000001</v>
      </c>
      <c r="J144" s="74">
        <f>SUM(J99:J143)</f>
        <v>772.08800399999996</v>
      </c>
      <c r="K144" s="88"/>
      <c r="L144" s="88"/>
      <c r="M144" s="88"/>
      <c r="N144" s="76"/>
      <c r="U144" s="75"/>
      <c r="V144" s="75"/>
      <c r="W144" s="76"/>
    </row>
    <row r="145" spans="3:23" s="337" customFormat="1" ht="14.25" hidden="1" customHeight="1">
      <c r="D145" s="469" t="s">
        <v>14</v>
      </c>
      <c r="E145" s="469"/>
      <c r="F145" s="469"/>
      <c r="G145" s="469"/>
      <c r="H145" s="469"/>
      <c r="I145" s="89"/>
      <c r="J145" s="90"/>
      <c r="K145" s="91"/>
      <c r="L145" s="91"/>
      <c r="M145" s="91"/>
      <c r="U145" s="75"/>
      <c r="V145" s="75"/>
      <c r="W145" s="76"/>
    </row>
    <row r="146" spans="3:23" s="344" customFormat="1" ht="14.25" hidden="1" customHeight="1">
      <c r="D146" s="468"/>
      <c r="E146" s="468"/>
      <c r="F146" s="468"/>
      <c r="G146" s="468"/>
      <c r="H146" s="92"/>
      <c r="I146" s="93"/>
      <c r="J146" s="94"/>
      <c r="K146" s="95"/>
      <c r="L146" s="95"/>
      <c r="M146" s="95"/>
      <c r="N146" s="96"/>
    </row>
    <row r="147" spans="3:23" s="344" customFormat="1" ht="14.25" hidden="1" customHeight="1">
      <c r="D147" s="468" t="s">
        <v>88</v>
      </c>
      <c r="E147" s="468"/>
      <c r="F147" s="468"/>
      <c r="G147" s="468"/>
      <c r="H147" s="92"/>
      <c r="I147" s="97"/>
      <c r="J147" s="94"/>
      <c r="K147" s="95"/>
      <c r="L147" s="95"/>
      <c r="M147" s="95"/>
      <c r="N147" s="96"/>
    </row>
    <row r="148" spans="3:23" s="344" customFormat="1" ht="14.25" hidden="1" customHeight="1">
      <c r="D148" s="98" t="s">
        <v>89</v>
      </c>
      <c r="E148" s="98"/>
      <c r="F148" s="98"/>
      <c r="G148" s="98"/>
      <c r="H148" s="92"/>
      <c r="I148" s="89"/>
      <c r="J148" s="99"/>
      <c r="N148" s="95"/>
      <c r="O148" s="100"/>
    </row>
    <row r="149" spans="3:23" s="344" customFormat="1" ht="14.25" hidden="1" customHeight="1">
      <c r="D149" s="468" t="s">
        <v>90</v>
      </c>
      <c r="E149" s="468"/>
      <c r="F149" s="468"/>
      <c r="G149" s="468"/>
      <c r="H149" s="92"/>
      <c r="I149" s="101"/>
      <c r="J149" s="99"/>
      <c r="K149" s="337"/>
      <c r="L149" s="337"/>
      <c r="M149" s="337"/>
      <c r="N149" s="75"/>
      <c r="O149" s="337"/>
      <c r="Q149" s="337"/>
      <c r="R149" s="337"/>
      <c r="S149" s="337"/>
    </row>
    <row r="150" spans="3:23" s="344" customFormat="1" ht="14.25" hidden="1" customHeight="1">
      <c r="D150" s="468"/>
      <c r="E150" s="468"/>
      <c r="F150" s="468"/>
      <c r="G150" s="468"/>
      <c r="H150" s="92"/>
      <c r="I150" s="101"/>
      <c r="J150" s="102"/>
      <c r="K150" s="103"/>
      <c r="L150" s="103"/>
      <c r="M150" s="103"/>
      <c r="N150" s="100"/>
      <c r="O150" s="103"/>
      <c r="P150" s="104"/>
      <c r="Q150" s="103"/>
      <c r="R150" s="103"/>
      <c r="S150" s="103"/>
    </row>
    <row r="151" spans="3:23" s="344" customFormat="1" ht="6" customHeight="1">
      <c r="D151" s="470"/>
      <c r="E151" s="470"/>
      <c r="F151" s="470"/>
      <c r="G151" s="470"/>
      <c r="H151" s="470"/>
      <c r="I151" s="470"/>
      <c r="J151" s="102"/>
      <c r="K151" s="103"/>
      <c r="L151" s="103"/>
      <c r="M151" s="103"/>
      <c r="N151" s="100"/>
      <c r="O151" s="103"/>
      <c r="P151" s="104"/>
      <c r="Q151" s="103"/>
      <c r="R151" s="103"/>
      <c r="S151" s="103"/>
    </row>
    <row r="152" spans="3:23" s="344" customFormat="1" ht="6" customHeight="1">
      <c r="D152" s="379"/>
      <c r="E152" s="379"/>
      <c r="F152" s="379"/>
      <c r="G152" s="379"/>
      <c r="H152" s="379"/>
      <c r="I152" s="379"/>
      <c r="J152" s="102"/>
      <c r="K152" s="103"/>
      <c r="L152" s="103"/>
      <c r="M152" s="103"/>
      <c r="N152" s="100"/>
      <c r="O152" s="103"/>
      <c r="P152" s="104"/>
      <c r="Q152" s="103"/>
      <c r="R152" s="103"/>
      <c r="S152" s="103"/>
    </row>
    <row r="153" spans="3:23" s="344" customFormat="1" ht="6" customHeight="1">
      <c r="D153" s="379"/>
      <c r="E153" s="379"/>
      <c r="F153" s="379"/>
      <c r="G153" s="379"/>
      <c r="H153" s="379"/>
      <c r="I153" s="379"/>
      <c r="J153" s="102"/>
      <c r="K153" s="103"/>
      <c r="L153" s="103"/>
      <c r="M153" s="103"/>
      <c r="N153" s="100"/>
      <c r="O153" s="103"/>
      <c r="P153" s="104"/>
      <c r="Q153" s="103"/>
      <c r="R153" s="103"/>
      <c r="S153" s="103"/>
    </row>
    <row r="154" spans="3:23" s="344" customFormat="1" ht="12" customHeight="1">
      <c r="D154" s="379"/>
      <c r="E154" s="379"/>
      <c r="F154" s="379"/>
      <c r="G154" s="379"/>
      <c r="H154" s="379"/>
      <c r="I154" s="379"/>
      <c r="J154" s="102"/>
      <c r="K154" s="103"/>
      <c r="L154" s="103"/>
      <c r="M154" s="103"/>
      <c r="N154" s="100"/>
      <c r="O154" s="103"/>
      <c r="P154" s="104"/>
      <c r="Q154" s="103"/>
      <c r="R154" s="103"/>
      <c r="S154" s="103"/>
    </row>
    <row r="155" spans="3:23" s="344" customFormat="1" ht="12" customHeight="1">
      <c r="D155" s="379"/>
      <c r="E155" s="379"/>
      <c r="F155" s="379"/>
      <c r="G155" s="379"/>
      <c r="H155" s="379"/>
      <c r="I155" s="379"/>
      <c r="J155" s="102"/>
      <c r="K155" s="103"/>
      <c r="L155" s="103"/>
      <c r="M155" s="103"/>
      <c r="N155" s="100"/>
      <c r="O155" s="103"/>
      <c r="P155" s="104"/>
      <c r="Q155" s="103"/>
      <c r="R155" s="103"/>
      <c r="S155" s="103"/>
    </row>
    <row r="156" spans="3:23" s="344" customFormat="1" ht="12" customHeight="1">
      <c r="D156" s="379"/>
      <c r="E156" s="379"/>
      <c r="F156" s="379"/>
      <c r="G156" s="379"/>
      <c r="H156" s="379"/>
      <c r="I156" s="379"/>
      <c r="J156" s="102"/>
      <c r="K156" s="103"/>
      <c r="L156" s="103"/>
      <c r="M156" s="103"/>
      <c r="N156" s="100"/>
      <c r="O156" s="103"/>
      <c r="P156" s="104"/>
      <c r="Q156" s="103"/>
      <c r="R156" s="103"/>
      <c r="S156" s="103"/>
    </row>
    <row r="157" spans="3:23" s="344" customFormat="1" ht="12" customHeight="1">
      <c r="D157" s="379"/>
      <c r="E157" s="379"/>
      <c r="F157" s="379"/>
      <c r="G157" s="379"/>
      <c r="H157" s="379"/>
      <c r="I157" s="379"/>
      <c r="J157" s="102"/>
      <c r="K157" s="103"/>
      <c r="L157" s="103"/>
      <c r="M157" s="103"/>
      <c r="N157" s="100"/>
      <c r="O157" s="103"/>
      <c r="P157" s="104"/>
      <c r="Q157" s="103"/>
      <c r="R157" s="103"/>
      <c r="S157" s="103"/>
    </row>
    <row r="158" spans="3:23" s="344" customFormat="1" ht="12" customHeight="1">
      <c r="D158" s="379"/>
      <c r="E158" s="379"/>
      <c r="F158" s="379"/>
      <c r="G158" s="379"/>
      <c r="H158" s="379"/>
      <c r="I158" s="379"/>
      <c r="J158" s="102"/>
      <c r="K158" s="103"/>
      <c r="L158" s="103"/>
      <c r="M158" s="103"/>
      <c r="N158" s="100"/>
      <c r="O158" s="103"/>
      <c r="P158" s="104"/>
      <c r="Q158" s="103"/>
      <c r="R158" s="103"/>
      <c r="S158" s="103"/>
    </row>
    <row r="159" spans="3:23" s="103" customFormat="1" ht="15" customHeight="1">
      <c r="C159" s="105"/>
      <c r="D159" s="106"/>
      <c r="E159" s="106"/>
      <c r="F159" s="106"/>
      <c r="G159" s="107"/>
      <c r="H159" s="361"/>
      <c r="I159" s="414"/>
      <c r="J159" s="414"/>
      <c r="K159" s="316"/>
      <c r="L159" s="316"/>
      <c r="M159" s="316"/>
      <c r="N159" s="316"/>
      <c r="O159" s="316"/>
      <c r="P159" s="316"/>
      <c r="Q159" s="316"/>
      <c r="R159" s="316"/>
      <c r="S159" s="316"/>
    </row>
    <row r="160" spans="3:23" s="103" customFormat="1" ht="24.75" customHeight="1">
      <c r="C160" s="105"/>
      <c r="D160" s="108"/>
      <c r="E160" s="108"/>
      <c r="F160" s="108"/>
      <c r="G160" s="109"/>
      <c r="H160" s="361"/>
      <c r="I160" s="415" t="s">
        <v>91</v>
      </c>
      <c r="J160" s="415"/>
      <c r="K160" s="316"/>
      <c r="L160" s="316"/>
      <c r="M160" s="316"/>
      <c r="N160" s="316"/>
      <c r="O160" s="316"/>
      <c r="P160" s="316"/>
      <c r="Q160" s="316"/>
      <c r="R160" s="316"/>
      <c r="S160" s="316"/>
    </row>
    <row r="161" spans="3:19" s="103" customFormat="1" ht="23.25">
      <c r="C161" s="105"/>
      <c r="D161" s="108"/>
      <c r="E161" s="108"/>
      <c r="F161" s="108"/>
      <c r="G161" s="107"/>
      <c r="H161" s="110"/>
      <c r="I161" s="414" t="s">
        <v>92</v>
      </c>
      <c r="J161" s="414"/>
      <c r="K161" s="316"/>
      <c r="L161" s="316"/>
      <c r="M161" s="316"/>
      <c r="N161" s="316"/>
      <c r="O161" s="316"/>
      <c r="P161" s="316"/>
      <c r="Q161" s="316"/>
      <c r="R161" s="316"/>
      <c r="S161" s="316"/>
    </row>
    <row r="162" spans="3:19">
      <c r="C162" s="343"/>
      <c r="D162" s="343"/>
      <c r="E162" s="343"/>
      <c r="F162" s="112"/>
      <c r="G162" s="112"/>
      <c r="H162" s="113"/>
    </row>
    <row r="163" spans="3:19" ht="7.5" customHeight="1">
      <c r="C163" s="343"/>
      <c r="D163" s="343"/>
      <c r="E163" s="105"/>
      <c r="F163" s="112"/>
      <c r="G163" s="112"/>
      <c r="H163" s="113"/>
    </row>
    <row r="164" spans="3:19" hidden="1">
      <c r="C164" s="343"/>
      <c r="D164" s="343"/>
      <c r="E164" s="343"/>
      <c r="F164" s="112"/>
      <c r="G164" s="112" t="s">
        <v>93</v>
      </c>
      <c r="H164" s="113"/>
    </row>
    <row r="165" spans="3:19" hidden="1">
      <c r="C165" s="343"/>
      <c r="D165" s="343"/>
      <c r="E165" s="343"/>
      <c r="F165" s="112"/>
      <c r="G165" s="112"/>
      <c r="H165" s="113"/>
    </row>
    <row r="166" spans="3:19" hidden="1">
      <c r="G166" s="114" t="e">
        <f>#REF!-#REF!</f>
        <v>#REF!</v>
      </c>
      <c r="H166" s="113"/>
    </row>
    <row r="167" spans="3:19">
      <c r="G167" s="113"/>
    </row>
    <row r="168" spans="3:19">
      <c r="F168" s="115"/>
      <c r="G168" s="116"/>
    </row>
    <row r="170" spans="3:19">
      <c r="G170" s="117"/>
    </row>
    <row r="175" spans="3:19">
      <c r="E175" s="116"/>
      <c r="F175" s="116"/>
      <c r="G175" s="116"/>
    </row>
    <row r="176" spans="3:19">
      <c r="E176" s="116"/>
      <c r="F176" s="116"/>
      <c r="G176" s="116"/>
    </row>
    <row r="177" spans="5:7">
      <c r="E177" s="116"/>
      <c r="F177" s="116"/>
      <c r="G177" s="116"/>
    </row>
    <row r="178" spans="5:7">
      <c r="E178" s="116"/>
      <c r="F178" s="116"/>
      <c r="G178" s="116"/>
    </row>
    <row r="230" spans="7:7">
      <c r="G230" s="316" t="str">
        <f>G12</f>
        <v>`</v>
      </c>
    </row>
  </sheetData>
  <mergeCells count="148">
    <mergeCell ref="D146:G146"/>
    <mergeCell ref="D147:G147"/>
    <mergeCell ref="D145:H145"/>
    <mergeCell ref="D149:G149"/>
    <mergeCell ref="D150:G150"/>
    <mergeCell ref="D151:I151"/>
    <mergeCell ref="D91:G91"/>
    <mergeCell ref="E93:G93"/>
    <mergeCell ref="H93:I93"/>
    <mergeCell ref="E94:G94"/>
    <mergeCell ref="H94:I94"/>
    <mergeCell ref="E95:G95"/>
    <mergeCell ref="H95:I95"/>
    <mergeCell ref="D87:G87"/>
    <mergeCell ref="H87:I87"/>
    <mergeCell ref="E89:G89"/>
    <mergeCell ref="H89:I89"/>
    <mergeCell ref="E90:G90"/>
    <mergeCell ref="H90:I90"/>
    <mergeCell ref="D83:G83"/>
    <mergeCell ref="H83:I83"/>
    <mergeCell ref="E85:G85"/>
    <mergeCell ref="H85:I85"/>
    <mergeCell ref="E86:G86"/>
    <mergeCell ref="H86:I86"/>
    <mergeCell ref="D80:G80"/>
    <mergeCell ref="H80:I80"/>
    <mergeCell ref="E81:G81"/>
    <mergeCell ref="H81:J81"/>
    <mergeCell ref="E82:G82"/>
    <mergeCell ref="H82:I82"/>
    <mergeCell ref="D76:G76"/>
    <mergeCell ref="H76:I76"/>
    <mergeCell ref="E78:G78"/>
    <mergeCell ref="H78:J78"/>
    <mergeCell ref="E79:G79"/>
    <mergeCell ref="H79:I79"/>
    <mergeCell ref="D73:G73"/>
    <mergeCell ref="H73:I73"/>
    <mergeCell ref="E74:G74"/>
    <mergeCell ref="H74:J74"/>
    <mergeCell ref="E75:G75"/>
    <mergeCell ref="H75:I75"/>
    <mergeCell ref="D70:G70"/>
    <mergeCell ref="H70:I70"/>
    <mergeCell ref="E71:G71"/>
    <mergeCell ref="H71:J71"/>
    <mergeCell ref="E72:G72"/>
    <mergeCell ref="H72:I72"/>
    <mergeCell ref="D64:G64"/>
    <mergeCell ref="H64:I64"/>
    <mergeCell ref="E66:G66"/>
    <mergeCell ref="E67:G67"/>
    <mergeCell ref="H67:I67"/>
    <mergeCell ref="D68:G68"/>
    <mergeCell ref="H68:I68"/>
    <mergeCell ref="D61:G61"/>
    <mergeCell ref="H61:I61"/>
    <mergeCell ref="E62:G62"/>
    <mergeCell ref="H62:J62"/>
    <mergeCell ref="E63:G63"/>
    <mergeCell ref="H63:I63"/>
    <mergeCell ref="D58:G58"/>
    <mergeCell ref="H58:I58"/>
    <mergeCell ref="E59:G59"/>
    <mergeCell ref="H59:J59"/>
    <mergeCell ref="E60:G60"/>
    <mergeCell ref="H60:I60"/>
    <mergeCell ref="E55:G55"/>
    <mergeCell ref="H55:I55"/>
    <mergeCell ref="E56:G56"/>
    <mergeCell ref="H56:J56"/>
    <mergeCell ref="E57:G57"/>
    <mergeCell ref="H57:I57"/>
    <mergeCell ref="E50:G50"/>
    <mergeCell ref="H50:I50"/>
    <mergeCell ref="D51:G51"/>
    <mergeCell ref="H51:I51"/>
    <mergeCell ref="E53:G53"/>
    <mergeCell ref="E54:G54"/>
    <mergeCell ref="H54:I54"/>
    <mergeCell ref="E46:G46"/>
    <mergeCell ref="H46:I46"/>
    <mergeCell ref="D47:G47"/>
    <mergeCell ref="H47:I47"/>
    <mergeCell ref="E48:G48"/>
    <mergeCell ref="E49:G49"/>
    <mergeCell ref="H49:I49"/>
    <mergeCell ref="E42:G42"/>
    <mergeCell ref="H42:I42"/>
    <mergeCell ref="D43:G43"/>
    <mergeCell ref="H43:I43"/>
    <mergeCell ref="E44:G44"/>
    <mergeCell ref="E45:G45"/>
    <mergeCell ref="H45:I45"/>
    <mergeCell ref="E29:G29"/>
    <mergeCell ref="H29:J29"/>
    <mergeCell ref="E38:G38"/>
    <mergeCell ref="H38:I38"/>
    <mergeCell ref="O38:W38"/>
    <mergeCell ref="D39:G39"/>
    <mergeCell ref="H39:I39"/>
    <mergeCell ref="E41:G41"/>
    <mergeCell ref="E34:G34"/>
    <mergeCell ref="H34:I34"/>
    <mergeCell ref="D35:G35"/>
    <mergeCell ref="H35:I35"/>
    <mergeCell ref="E36:G36"/>
    <mergeCell ref="E37:G37"/>
    <mergeCell ref="C1:J1"/>
    <mergeCell ref="T1:Z1"/>
    <mergeCell ref="C2:J2"/>
    <mergeCell ref="D3:H3"/>
    <mergeCell ref="I3:J3"/>
    <mergeCell ref="D6:J6"/>
    <mergeCell ref="D19:E19"/>
    <mergeCell ref="H19:I19"/>
    <mergeCell ref="D20:J20"/>
    <mergeCell ref="H13:I13"/>
    <mergeCell ref="H14:I14"/>
    <mergeCell ref="H15:I15"/>
    <mergeCell ref="E16:G16"/>
    <mergeCell ref="H17:I17"/>
    <mergeCell ref="H18:I18"/>
    <mergeCell ref="I159:J159"/>
    <mergeCell ref="I160:J160"/>
    <mergeCell ref="I161:J161"/>
    <mergeCell ref="D7:J7"/>
    <mergeCell ref="E8:G8"/>
    <mergeCell ref="H9:I9"/>
    <mergeCell ref="H10:I10"/>
    <mergeCell ref="D11:E11"/>
    <mergeCell ref="H11:I11"/>
    <mergeCell ref="H21:I21"/>
    <mergeCell ref="H22:I22"/>
    <mergeCell ref="H23:I23"/>
    <mergeCell ref="E30:G30"/>
    <mergeCell ref="H30:I30"/>
    <mergeCell ref="D31:G31"/>
    <mergeCell ref="H31:I31"/>
    <mergeCell ref="E32:G32"/>
    <mergeCell ref="E33:G33"/>
    <mergeCell ref="H33:J33"/>
    <mergeCell ref="H24:I24"/>
    <mergeCell ref="H25:I25"/>
    <mergeCell ref="H26:I26"/>
    <mergeCell ref="D27:J27"/>
    <mergeCell ref="D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1"/>
  <sheetViews>
    <sheetView tabSelected="1" topLeftCell="A26" zoomScale="60" zoomScaleNormal="60" workbookViewId="0">
      <selection activeCell="M65" sqref="M65"/>
    </sheetView>
  </sheetViews>
  <sheetFormatPr defaultRowHeight="18"/>
  <cols>
    <col min="1" max="1" width="3.140625" style="60" customWidth="1"/>
    <col min="2" max="2" width="13" style="60" customWidth="1"/>
    <col min="3" max="3" width="11" style="60" customWidth="1"/>
    <col min="4" max="4" width="7.5703125" style="60" customWidth="1"/>
    <col min="5" max="5" width="20.28515625" style="60" customWidth="1"/>
    <col min="6" max="6" width="133.140625" style="60" customWidth="1"/>
    <col min="7" max="7" width="19.140625" style="60" customWidth="1"/>
    <col min="8" max="8" width="22.42578125" style="60" customWidth="1"/>
    <col min="9" max="9" width="0.140625" style="60" hidden="1" customWidth="1"/>
    <col min="10" max="10" width="19.5703125" style="253" customWidth="1"/>
    <col min="11" max="11" width="12.28515625" style="254" customWidth="1"/>
    <col min="12" max="12" width="21.5703125" style="60" customWidth="1"/>
    <col min="13" max="13" width="46.85546875" style="60" customWidth="1"/>
    <col min="14" max="14" width="10.140625" style="60" bestFit="1" customWidth="1"/>
    <col min="15" max="15" width="13.85546875" style="60" customWidth="1"/>
    <col min="16" max="16" width="10.140625" style="60" bestFit="1" customWidth="1"/>
    <col min="17" max="17" width="9.140625" style="60"/>
    <col min="18" max="18" width="19.140625" style="60" customWidth="1"/>
    <col min="19" max="256" width="9.140625" style="60"/>
    <col min="257" max="257" width="3.140625" style="60" customWidth="1"/>
    <col min="258" max="258" width="13" style="60" customWidth="1"/>
    <col min="259" max="259" width="11" style="60" customWidth="1"/>
    <col min="260" max="260" width="7.5703125" style="60" customWidth="1"/>
    <col min="261" max="261" width="20.28515625" style="60" customWidth="1"/>
    <col min="262" max="262" width="133.140625" style="60" customWidth="1"/>
    <col min="263" max="263" width="19.140625" style="60" customWidth="1"/>
    <col min="264" max="264" width="22.42578125" style="60" customWidth="1"/>
    <col min="265" max="265" width="0" style="60" hidden="1" customWidth="1"/>
    <col min="266" max="266" width="19.5703125" style="60" customWidth="1"/>
    <col min="267" max="267" width="12.28515625" style="60" customWidth="1"/>
    <col min="268" max="268" width="21.5703125" style="60" customWidth="1"/>
    <col min="269" max="269" width="46.85546875" style="60" customWidth="1"/>
    <col min="270" max="270" width="10.140625" style="60" bestFit="1" customWidth="1"/>
    <col min="271" max="271" width="13.85546875" style="60" customWidth="1"/>
    <col min="272" max="272" width="10.140625" style="60" bestFit="1" customWidth="1"/>
    <col min="273" max="273" width="9.140625" style="60"/>
    <col min="274" max="274" width="19.140625" style="60" customWidth="1"/>
    <col min="275" max="512" width="9.140625" style="60"/>
    <col min="513" max="513" width="3.140625" style="60" customWidth="1"/>
    <col min="514" max="514" width="13" style="60" customWidth="1"/>
    <col min="515" max="515" width="11" style="60" customWidth="1"/>
    <col min="516" max="516" width="7.5703125" style="60" customWidth="1"/>
    <col min="517" max="517" width="20.28515625" style="60" customWidth="1"/>
    <col min="518" max="518" width="133.140625" style="60" customWidth="1"/>
    <col min="519" max="519" width="19.140625" style="60" customWidth="1"/>
    <col min="520" max="520" width="22.42578125" style="60" customWidth="1"/>
    <col min="521" max="521" width="0" style="60" hidden="1" customWidth="1"/>
    <col min="522" max="522" width="19.5703125" style="60" customWidth="1"/>
    <col min="523" max="523" width="12.28515625" style="60" customWidth="1"/>
    <col min="524" max="524" width="21.5703125" style="60" customWidth="1"/>
    <col min="525" max="525" width="46.85546875" style="60" customWidth="1"/>
    <col min="526" max="526" width="10.140625" style="60" bestFit="1" customWidth="1"/>
    <col min="527" max="527" width="13.85546875" style="60" customWidth="1"/>
    <col min="528" max="528" width="10.140625" style="60" bestFit="1" customWidth="1"/>
    <col min="529" max="529" width="9.140625" style="60"/>
    <col min="530" max="530" width="19.140625" style="60" customWidth="1"/>
    <col min="531" max="768" width="9.140625" style="60"/>
    <col min="769" max="769" width="3.140625" style="60" customWidth="1"/>
    <col min="770" max="770" width="13" style="60" customWidth="1"/>
    <col min="771" max="771" width="11" style="60" customWidth="1"/>
    <col min="772" max="772" width="7.5703125" style="60" customWidth="1"/>
    <col min="773" max="773" width="20.28515625" style="60" customWidth="1"/>
    <col min="774" max="774" width="133.140625" style="60" customWidth="1"/>
    <col min="775" max="775" width="19.140625" style="60" customWidth="1"/>
    <col min="776" max="776" width="22.42578125" style="60" customWidth="1"/>
    <col min="777" max="777" width="0" style="60" hidden="1" customWidth="1"/>
    <col min="778" max="778" width="19.5703125" style="60" customWidth="1"/>
    <col min="779" max="779" width="12.28515625" style="60" customWidth="1"/>
    <col min="780" max="780" width="21.5703125" style="60" customWidth="1"/>
    <col min="781" max="781" width="46.85546875" style="60" customWidth="1"/>
    <col min="782" max="782" width="10.140625" style="60" bestFit="1" customWidth="1"/>
    <col min="783" max="783" width="13.85546875" style="60" customWidth="1"/>
    <col min="784" max="784" width="10.140625" style="60" bestFit="1" customWidth="1"/>
    <col min="785" max="785" width="9.140625" style="60"/>
    <col min="786" max="786" width="19.140625" style="60" customWidth="1"/>
    <col min="787" max="1024" width="9.140625" style="60"/>
    <col min="1025" max="1025" width="3.140625" style="60" customWidth="1"/>
    <col min="1026" max="1026" width="13" style="60" customWidth="1"/>
    <col min="1027" max="1027" width="11" style="60" customWidth="1"/>
    <col min="1028" max="1028" width="7.5703125" style="60" customWidth="1"/>
    <col min="1029" max="1029" width="20.28515625" style="60" customWidth="1"/>
    <col min="1030" max="1030" width="133.140625" style="60" customWidth="1"/>
    <col min="1031" max="1031" width="19.140625" style="60" customWidth="1"/>
    <col min="1032" max="1032" width="22.42578125" style="60" customWidth="1"/>
    <col min="1033" max="1033" width="0" style="60" hidden="1" customWidth="1"/>
    <col min="1034" max="1034" width="19.5703125" style="60" customWidth="1"/>
    <col min="1035" max="1035" width="12.28515625" style="60" customWidth="1"/>
    <col min="1036" max="1036" width="21.5703125" style="60" customWidth="1"/>
    <col min="1037" max="1037" width="46.85546875" style="60" customWidth="1"/>
    <col min="1038" max="1038" width="10.140625" style="60" bestFit="1" customWidth="1"/>
    <col min="1039" max="1039" width="13.85546875" style="60" customWidth="1"/>
    <col min="1040" max="1040" width="10.140625" style="60" bestFit="1" customWidth="1"/>
    <col min="1041" max="1041" width="9.140625" style="60"/>
    <col min="1042" max="1042" width="19.140625" style="60" customWidth="1"/>
    <col min="1043" max="1280" width="9.140625" style="60"/>
    <col min="1281" max="1281" width="3.140625" style="60" customWidth="1"/>
    <col min="1282" max="1282" width="13" style="60" customWidth="1"/>
    <col min="1283" max="1283" width="11" style="60" customWidth="1"/>
    <col min="1284" max="1284" width="7.5703125" style="60" customWidth="1"/>
    <col min="1285" max="1285" width="20.28515625" style="60" customWidth="1"/>
    <col min="1286" max="1286" width="133.140625" style="60" customWidth="1"/>
    <col min="1287" max="1287" width="19.140625" style="60" customWidth="1"/>
    <col min="1288" max="1288" width="22.42578125" style="60" customWidth="1"/>
    <col min="1289" max="1289" width="0" style="60" hidden="1" customWidth="1"/>
    <col min="1290" max="1290" width="19.5703125" style="60" customWidth="1"/>
    <col min="1291" max="1291" width="12.28515625" style="60" customWidth="1"/>
    <col min="1292" max="1292" width="21.5703125" style="60" customWidth="1"/>
    <col min="1293" max="1293" width="46.85546875" style="60" customWidth="1"/>
    <col min="1294" max="1294" width="10.140625" style="60" bestFit="1" customWidth="1"/>
    <col min="1295" max="1295" width="13.85546875" style="60" customWidth="1"/>
    <col min="1296" max="1296" width="10.140625" style="60" bestFit="1" customWidth="1"/>
    <col min="1297" max="1297" width="9.140625" style="60"/>
    <col min="1298" max="1298" width="19.140625" style="60" customWidth="1"/>
    <col min="1299" max="1536" width="9.140625" style="60"/>
    <col min="1537" max="1537" width="3.140625" style="60" customWidth="1"/>
    <col min="1538" max="1538" width="13" style="60" customWidth="1"/>
    <col min="1539" max="1539" width="11" style="60" customWidth="1"/>
    <col min="1540" max="1540" width="7.5703125" style="60" customWidth="1"/>
    <col min="1541" max="1541" width="20.28515625" style="60" customWidth="1"/>
    <col min="1542" max="1542" width="133.140625" style="60" customWidth="1"/>
    <col min="1543" max="1543" width="19.140625" style="60" customWidth="1"/>
    <col min="1544" max="1544" width="22.42578125" style="60" customWidth="1"/>
    <col min="1545" max="1545" width="0" style="60" hidden="1" customWidth="1"/>
    <col min="1546" max="1546" width="19.5703125" style="60" customWidth="1"/>
    <col min="1547" max="1547" width="12.28515625" style="60" customWidth="1"/>
    <col min="1548" max="1548" width="21.5703125" style="60" customWidth="1"/>
    <col min="1549" max="1549" width="46.85546875" style="60" customWidth="1"/>
    <col min="1550" max="1550" width="10.140625" style="60" bestFit="1" customWidth="1"/>
    <col min="1551" max="1551" width="13.85546875" style="60" customWidth="1"/>
    <col min="1552" max="1552" width="10.140625" style="60" bestFit="1" customWidth="1"/>
    <col min="1553" max="1553" width="9.140625" style="60"/>
    <col min="1554" max="1554" width="19.140625" style="60" customWidth="1"/>
    <col min="1555" max="1792" width="9.140625" style="60"/>
    <col min="1793" max="1793" width="3.140625" style="60" customWidth="1"/>
    <col min="1794" max="1794" width="13" style="60" customWidth="1"/>
    <col min="1795" max="1795" width="11" style="60" customWidth="1"/>
    <col min="1796" max="1796" width="7.5703125" style="60" customWidth="1"/>
    <col min="1797" max="1797" width="20.28515625" style="60" customWidth="1"/>
    <col min="1798" max="1798" width="133.140625" style="60" customWidth="1"/>
    <col min="1799" max="1799" width="19.140625" style="60" customWidth="1"/>
    <col min="1800" max="1800" width="22.42578125" style="60" customWidth="1"/>
    <col min="1801" max="1801" width="0" style="60" hidden="1" customWidth="1"/>
    <col min="1802" max="1802" width="19.5703125" style="60" customWidth="1"/>
    <col min="1803" max="1803" width="12.28515625" style="60" customWidth="1"/>
    <col min="1804" max="1804" width="21.5703125" style="60" customWidth="1"/>
    <col min="1805" max="1805" width="46.85546875" style="60" customWidth="1"/>
    <col min="1806" max="1806" width="10.140625" style="60" bestFit="1" customWidth="1"/>
    <col min="1807" max="1807" width="13.85546875" style="60" customWidth="1"/>
    <col min="1808" max="1808" width="10.140625" style="60" bestFit="1" customWidth="1"/>
    <col min="1809" max="1809" width="9.140625" style="60"/>
    <col min="1810" max="1810" width="19.140625" style="60" customWidth="1"/>
    <col min="1811" max="2048" width="9.140625" style="60"/>
    <col min="2049" max="2049" width="3.140625" style="60" customWidth="1"/>
    <col min="2050" max="2050" width="13" style="60" customWidth="1"/>
    <col min="2051" max="2051" width="11" style="60" customWidth="1"/>
    <col min="2052" max="2052" width="7.5703125" style="60" customWidth="1"/>
    <col min="2053" max="2053" width="20.28515625" style="60" customWidth="1"/>
    <col min="2054" max="2054" width="133.140625" style="60" customWidth="1"/>
    <col min="2055" max="2055" width="19.140625" style="60" customWidth="1"/>
    <col min="2056" max="2056" width="22.42578125" style="60" customWidth="1"/>
    <col min="2057" max="2057" width="0" style="60" hidden="1" customWidth="1"/>
    <col min="2058" max="2058" width="19.5703125" style="60" customWidth="1"/>
    <col min="2059" max="2059" width="12.28515625" style="60" customWidth="1"/>
    <col min="2060" max="2060" width="21.5703125" style="60" customWidth="1"/>
    <col min="2061" max="2061" width="46.85546875" style="60" customWidth="1"/>
    <col min="2062" max="2062" width="10.140625" style="60" bestFit="1" customWidth="1"/>
    <col min="2063" max="2063" width="13.85546875" style="60" customWidth="1"/>
    <col min="2064" max="2064" width="10.140625" style="60" bestFit="1" customWidth="1"/>
    <col min="2065" max="2065" width="9.140625" style="60"/>
    <col min="2066" max="2066" width="19.140625" style="60" customWidth="1"/>
    <col min="2067" max="2304" width="9.140625" style="60"/>
    <col min="2305" max="2305" width="3.140625" style="60" customWidth="1"/>
    <col min="2306" max="2306" width="13" style="60" customWidth="1"/>
    <col min="2307" max="2307" width="11" style="60" customWidth="1"/>
    <col min="2308" max="2308" width="7.5703125" style="60" customWidth="1"/>
    <col min="2309" max="2309" width="20.28515625" style="60" customWidth="1"/>
    <col min="2310" max="2310" width="133.140625" style="60" customWidth="1"/>
    <col min="2311" max="2311" width="19.140625" style="60" customWidth="1"/>
    <col min="2312" max="2312" width="22.42578125" style="60" customWidth="1"/>
    <col min="2313" max="2313" width="0" style="60" hidden="1" customWidth="1"/>
    <col min="2314" max="2314" width="19.5703125" style="60" customWidth="1"/>
    <col min="2315" max="2315" width="12.28515625" style="60" customWidth="1"/>
    <col min="2316" max="2316" width="21.5703125" style="60" customWidth="1"/>
    <col min="2317" max="2317" width="46.85546875" style="60" customWidth="1"/>
    <col min="2318" max="2318" width="10.140625" style="60" bestFit="1" customWidth="1"/>
    <col min="2319" max="2319" width="13.85546875" style="60" customWidth="1"/>
    <col min="2320" max="2320" width="10.140625" style="60" bestFit="1" customWidth="1"/>
    <col min="2321" max="2321" width="9.140625" style="60"/>
    <col min="2322" max="2322" width="19.140625" style="60" customWidth="1"/>
    <col min="2323" max="2560" width="9.140625" style="60"/>
    <col min="2561" max="2561" width="3.140625" style="60" customWidth="1"/>
    <col min="2562" max="2562" width="13" style="60" customWidth="1"/>
    <col min="2563" max="2563" width="11" style="60" customWidth="1"/>
    <col min="2564" max="2564" width="7.5703125" style="60" customWidth="1"/>
    <col min="2565" max="2565" width="20.28515625" style="60" customWidth="1"/>
    <col min="2566" max="2566" width="133.140625" style="60" customWidth="1"/>
    <col min="2567" max="2567" width="19.140625" style="60" customWidth="1"/>
    <col min="2568" max="2568" width="22.42578125" style="60" customWidth="1"/>
    <col min="2569" max="2569" width="0" style="60" hidden="1" customWidth="1"/>
    <col min="2570" max="2570" width="19.5703125" style="60" customWidth="1"/>
    <col min="2571" max="2571" width="12.28515625" style="60" customWidth="1"/>
    <col min="2572" max="2572" width="21.5703125" style="60" customWidth="1"/>
    <col min="2573" max="2573" width="46.85546875" style="60" customWidth="1"/>
    <col min="2574" max="2574" width="10.140625" style="60" bestFit="1" customWidth="1"/>
    <col min="2575" max="2575" width="13.85546875" style="60" customWidth="1"/>
    <col min="2576" max="2576" width="10.140625" style="60" bestFit="1" customWidth="1"/>
    <col min="2577" max="2577" width="9.140625" style="60"/>
    <col min="2578" max="2578" width="19.140625" style="60" customWidth="1"/>
    <col min="2579" max="2816" width="9.140625" style="60"/>
    <col min="2817" max="2817" width="3.140625" style="60" customWidth="1"/>
    <col min="2818" max="2818" width="13" style="60" customWidth="1"/>
    <col min="2819" max="2819" width="11" style="60" customWidth="1"/>
    <col min="2820" max="2820" width="7.5703125" style="60" customWidth="1"/>
    <col min="2821" max="2821" width="20.28515625" style="60" customWidth="1"/>
    <col min="2822" max="2822" width="133.140625" style="60" customWidth="1"/>
    <col min="2823" max="2823" width="19.140625" style="60" customWidth="1"/>
    <col min="2824" max="2824" width="22.42578125" style="60" customWidth="1"/>
    <col min="2825" max="2825" width="0" style="60" hidden="1" customWidth="1"/>
    <col min="2826" max="2826" width="19.5703125" style="60" customWidth="1"/>
    <col min="2827" max="2827" width="12.28515625" style="60" customWidth="1"/>
    <col min="2828" max="2828" width="21.5703125" style="60" customWidth="1"/>
    <col min="2829" max="2829" width="46.85546875" style="60" customWidth="1"/>
    <col min="2830" max="2830" width="10.140625" style="60" bestFit="1" customWidth="1"/>
    <col min="2831" max="2831" width="13.85546875" style="60" customWidth="1"/>
    <col min="2832" max="2832" width="10.140625" style="60" bestFit="1" customWidth="1"/>
    <col min="2833" max="2833" width="9.140625" style="60"/>
    <col min="2834" max="2834" width="19.140625" style="60" customWidth="1"/>
    <col min="2835" max="3072" width="9.140625" style="60"/>
    <col min="3073" max="3073" width="3.140625" style="60" customWidth="1"/>
    <col min="3074" max="3074" width="13" style="60" customWidth="1"/>
    <col min="3075" max="3075" width="11" style="60" customWidth="1"/>
    <col min="3076" max="3076" width="7.5703125" style="60" customWidth="1"/>
    <col min="3077" max="3077" width="20.28515625" style="60" customWidth="1"/>
    <col min="3078" max="3078" width="133.140625" style="60" customWidth="1"/>
    <col min="3079" max="3079" width="19.140625" style="60" customWidth="1"/>
    <col min="3080" max="3080" width="22.42578125" style="60" customWidth="1"/>
    <col min="3081" max="3081" width="0" style="60" hidden="1" customWidth="1"/>
    <col min="3082" max="3082" width="19.5703125" style="60" customWidth="1"/>
    <col min="3083" max="3083" width="12.28515625" style="60" customWidth="1"/>
    <col min="3084" max="3084" width="21.5703125" style="60" customWidth="1"/>
    <col min="3085" max="3085" width="46.85546875" style="60" customWidth="1"/>
    <col min="3086" max="3086" width="10.140625" style="60" bestFit="1" customWidth="1"/>
    <col min="3087" max="3087" width="13.85546875" style="60" customWidth="1"/>
    <col min="3088" max="3088" width="10.140625" style="60" bestFit="1" customWidth="1"/>
    <col min="3089" max="3089" width="9.140625" style="60"/>
    <col min="3090" max="3090" width="19.140625" style="60" customWidth="1"/>
    <col min="3091" max="3328" width="9.140625" style="60"/>
    <col min="3329" max="3329" width="3.140625" style="60" customWidth="1"/>
    <col min="3330" max="3330" width="13" style="60" customWidth="1"/>
    <col min="3331" max="3331" width="11" style="60" customWidth="1"/>
    <col min="3332" max="3332" width="7.5703125" style="60" customWidth="1"/>
    <col min="3333" max="3333" width="20.28515625" style="60" customWidth="1"/>
    <col min="3334" max="3334" width="133.140625" style="60" customWidth="1"/>
    <col min="3335" max="3335" width="19.140625" style="60" customWidth="1"/>
    <col min="3336" max="3336" width="22.42578125" style="60" customWidth="1"/>
    <col min="3337" max="3337" width="0" style="60" hidden="1" customWidth="1"/>
    <col min="3338" max="3338" width="19.5703125" style="60" customWidth="1"/>
    <col min="3339" max="3339" width="12.28515625" style="60" customWidth="1"/>
    <col min="3340" max="3340" width="21.5703125" style="60" customWidth="1"/>
    <col min="3341" max="3341" width="46.85546875" style="60" customWidth="1"/>
    <col min="3342" max="3342" width="10.140625" style="60" bestFit="1" customWidth="1"/>
    <col min="3343" max="3343" width="13.85546875" style="60" customWidth="1"/>
    <col min="3344" max="3344" width="10.140625" style="60" bestFit="1" customWidth="1"/>
    <col min="3345" max="3345" width="9.140625" style="60"/>
    <col min="3346" max="3346" width="19.140625" style="60" customWidth="1"/>
    <col min="3347" max="3584" width="9.140625" style="60"/>
    <col min="3585" max="3585" width="3.140625" style="60" customWidth="1"/>
    <col min="3586" max="3586" width="13" style="60" customWidth="1"/>
    <col min="3587" max="3587" width="11" style="60" customWidth="1"/>
    <col min="3588" max="3588" width="7.5703125" style="60" customWidth="1"/>
    <col min="3589" max="3589" width="20.28515625" style="60" customWidth="1"/>
    <col min="3590" max="3590" width="133.140625" style="60" customWidth="1"/>
    <col min="3591" max="3591" width="19.140625" style="60" customWidth="1"/>
    <col min="3592" max="3592" width="22.42578125" style="60" customWidth="1"/>
    <col min="3593" max="3593" width="0" style="60" hidden="1" customWidth="1"/>
    <col min="3594" max="3594" width="19.5703125" style="60" customWidth="1"/>
    <col min="3595" max="3595" width="12.28515625" style="60" customWidth="1"/>
    <col min="3596" max="3596" width="21.5703125" style="60" customWidth="1"/>
    <col min="3597" max="3597" width="46.85546875" style="60" customWidth="1"/>
    <col min="3598" max="3598" width="10.140625" style="60" bestFit="1" customWidth="1"/>
    <col min="3599" max="3599" width="13.85546875" style="60" customWidth="1"/>
    <col min="3600" max="3600" width="10.140625" style="60" bestFit="1" customWidth="1"/>
    <col min="3601" max="3601" width="9.140625" style="60"/>
    <col min="3602" max="3602" width="19.140625" style="60" customWidth="1"/>
    <col min="3603" max="3840" width="9.140625" style="60"/>
    <col min="3841" max="3841" width="3.140625" style="60" customWidth="1"/>
    <col min="3842" max="3842" width="13" style="60" customWidth="1"/>
    <col min="3843" max="3843" width="11" style="60" customWidth="1"/>
    <col min="3844" max="3844" width="7.5703125" style="60" customWidth="1"/>
    <col min="3845" max="3845" width="20.28515625" style="60" customWidth="1"/>
    <col min="3846" max="3846" width="133.140625" style="60" customWidth="1"/>
    <col min="3847" max="3847" width="19.140625" style="60" customWidth="1"/>
    <col min="3848" max="3848" width="22.42578125" style="60" customWidth="1"/>
    <col min="3849" max="3849" width="0" style="60" hidden="1" customWidth="1"/>
    <col min="3850" max="3850" width="19.5703125" style="60" customWidth="1"/>
    <col min="3851" max="3851" width="12.28515625" style="60" customWidth="1"/>
    <col min="3852" max="3852" width="21.5703125" style="60" customWidth="1"/>
    <col min="3853" max="3853" width="46.85546875" style="60" customWidth="1"/>
    <col min="3854" max="3854" width="10.140625" style="60" bestFit="1" customWidth="1"/>
    <col min="3855" max="3855" width="13.85546875" style="60" customWidth="1"/>
    <col min="3856" max="3856" width="10.140625" style="60" bestFit="1" customWidth="1"/>
    <col min="3857" max="3857" width="9.140625" style="60"/>
    <col min="3858" max="3858" width="19.140625" style="60" customWidth="1"/>
    <col min="3859" max="4096" width="9.140625" style="60"/>
    <col min="4097" max="4097" width="3.140625" style="60" customWidth="1"/>
    <col min="4098" max="4098" width="13" style="60" customWidth="1"/>
    <col min="4099" max="4099" width="11" style="60" customWidth="1"/>
    <col min="4100" max="4100" width="7.5703125" style="60" customWidth="1"/>
    <col min="4101" max="4101" width="20.28515625" style="60" customWidth="1"/>
    <col min="4102" max="4102" width="133.140625" style="60" customWidth="1"/>
    <col min="4103" max="4103" width="19.140625" style="60" customWidth="1"/>
    <col min="4104" max="4104" width="22.42578125" style="60" customWidth="1"/>
    <col min="4105" max="4105" width="0" style="60" hidden="1" customWidth="1"/>
    <col min="4106" max="4106" width="19.5703125" style="60" customWidth="1"/>
    <col min="4107" max="4107" width="12.28515625" style="60" customWidth="1"/>
    <col min="4108" max="4108" width="21.5703125" style="60" customWidth="1"/>
    <col min="4109" max="4109" width="46.85546875" style="60" customWidth="1"/>
    <col min="4110" max="4110" width="10.140625" style="60" bestFit="1" customWidth="1"/>
    <col min="4111" max="4111" width="13.85546875" style="60" customWidth="1"/>
    <col min="4112" max="4112" width="10.140625" style="60" bestFit="1" customWidth="1"/>
    <col min="4113" max="4113" width="9.140625" style="60"/>
    <col min="4114" max="4114" width="19.140625" style="60" customWidth="1"/>
    <col min="4115" max="4352" width="9.140625" style="60"/>
    <col min="4353" max="4353" width="3.140625" style="60" customWidth="1"/>
    <col min="4354" max="4354" width="13" style="60" customWidth="1"/>
    <col min="4355" max="4355" width="11" style="60" customWidth="1"/>
    <col min="4356" max="4356" width="7.5703125" style="60" customWidth="1"/>
    <col min="4357" max="4357" width="20.28515625" style="60" customWidth="1"/>
    <col min="4358" max="4358" width="133.140625" style="60" customWidth="1"/>
    <col min="4359" max="4359" width="19.140625" style="60" customWidth="1"/>
    <col min="4360" max="4360" width="22.42578125" style="60" customWidth="1"/>
    <col min="4361" max="4361" width="0" style="60" hidden="1" customWidth="1"/>
    <col min="4362" max="4362" width="19.5703125" style="60" customWidth="1"/>
    <col min="4363" max="4363" width="12.28515625" style="60" customWidth="1"/>
    <col min="4364" max="4364" width="21.5703125" style="60" customWidth="1"/>
    <col min="4365" max="4365" width="46.85546875" style="60" customWidth="1"/>
    <col min="4366" max="4366" width="10.140625" style="60" bestFit="1" customWidth="1"/>
    <col min="4367" max="4367" width="13.85546875" style="60" customWidth="1"/>
    <col min="4368" max="4368" width="10.140625" style="60" bestFit="1" customWidth="1"/>
    <col min="4369" max="4369" width="9.140625" style="60"/>
    <col min="4370" max="4370" width="19.140625" style="60" customWidth="1"/>
    <col min="4371" max="4608" width="9.140625" style="60"/>
    <col min="4609" max="4609" width="3.140625" style="60" customWidth="1"/>
    <col min="4610" max="4610" width="13" style="60" customWidth="1"/>
    <col min="4611" max="4611" width="11" style="60" customWidth="1"/>
    <col min="4612" max="4612" width="7.5703125" style="60" customWidth="1"/>
    <col min="4613" max="4613" width="20.28515625" style="60" customWidth="1"/>
    <col min="4614" max="4614" width="133.140625" style="60" customWidth="1"/>
    <col min="4615" max="4615" width="19.140625" style="60" customWidth="1"/>
    <col min="4616" max="4616" width="22.42578125" style="60" customWidth="1"/>
    <col min="4617" max="4617" width="0" style="60" hidden="1" customWidth="1"/>
    <col min="4618" max="4618" width="19.5703125" style="60" customWidth="1"/>
    <col min="4619" max="4619" width="12.28515625" style="60" customWidth="1"/>
    <col min="4620" max="4620" width="21.5703125" style="60" customWidth="1"/>
    <col min="4621" max="4621" width="46.85546875" style="60" customWidth="1"/>
    <col min="4622" max="4622" width="10.140625" style="60" bestFit="1" customWidth="1"/>
    <col min="4623" max="4623" width="13.85546875" style="60" customWidth="1"/>
    <col min="4624" max="4624" width="10.140625" style="60" bestFit="1" customWidth="1"/>
    <col min="4625" max="4625" width="9.140625" style="60"/>
    <col min="4626" max="4626" width="19.140625" style="60" customWidth="1"/>
    <col min="4627" max="4864" width="9.140625" style="60"/>
    <col min="4865" max="4865" width="3.140625" style="60" customWidth="1"/>
    <col min="4866" max="4866" width="13" style="60" customWidth="1"/>
    <col min="4867" max="4867" width="11" style="60" customWidth="1"/>
    <col min="4868" max="4868" width="7.5703125" style="60" customWidth="1"/>
    <col min="4869" max="4869" width="20.28515625" style="60" customWidth="1"/>
    <col min="4870" max="4870" width="133.140625" style="60" customWidth="1"/>
    <col min="4871" max="4871" width="19.140625" style="60" customWidth="1"/>
    <col min="4872" max="4872" width="22.42578125" style="60" customWidth="1"/>
    <col min="4873" max="4873" width="0" style="60" hidden="1" customWidth="1"/>
    <col min="4874" max="4874" width="19.5703125" style="60" customWidth="1"/>
    <col min="4875" max="4875" width="12.28515625" style="60" customWidth="1"/>
    <col min="4876" max="4876" width="21.5703125" style="60" customWidth="1"/>
    <col min="4877" max="4877" width="46.85546875" style="60" customWidth="1"/>
    <col min="4878" max="4878" width="10.140625" style="60" bestFit="1" customWidth="1"/>
    <col min="4879" max="4879" width="13.85546875" style="60" customWidth="1"/>
    <col min="4880" max="4880" width="10.140625" style="60" bestFit="1" customWidth="1"/>
    <col min="4881" max="4881" width="9.140625" style="60"/>
    <col min="4882" max="4882" width="19.140625" style="60" customWidth="1"/>
    <col min="4883" max="5120" width="9.140625" style="60"/>
    <col min="5121" max="5121" width="3.140625" style="60" customWidth="1"/>
    <col min="5122" max="5122" width="13" style="60" customWidth="1"/>
    <col min="5123" max="5123" width="11" style="60" customWidth="1"/>
    <col min="5124" max="5124" width="7.5703125" style="60" customWidth="1"/>
    <col min="5125" max="5125" width="20.28515625" style="60" customWidth="1"/>
    <col min="5126" max="5126" width="133.140625" style="60" customWidth="1"/>
    <col min="5127" max="5127" width="19.140625" style="60" customWidth="1"/>
    <col min="5128" max="5128" width="22.42578125" style="60" customWidth="1"/>
    <col min="5129" max="5129" width="0" style="60" hidden="1" customWidth="1"/>
    <col min="5130" max="5130" width="19.5703125" style="60" customWidth="1"/>
    <col min="5131" max="5131" width="12.28515625" style="60" customWidth="1"/>
    <col min="5132" max="5132" width="21.5703125" style="60" customWidth="1"/>
    <col min="5133" max="5133" width="46.85546875" style="60" customWidth="1"/>
    <col min="5134" max="5134" width="10.140625" style="60" bestFit="1" customWidth="1"/>
    <col min="5135" max="5135" width="13.85546875" style="60" customWidth="1"/>
    <col min="5136" max="5136" width="10.140625" style="60" bestFit="1" customWidth="1"/>
    <col min="5137" max="5137" width="9.140625" style="60"/>
    <col min="5138" max="5138" width="19.140625" style="60" customWidth="1"/>
    <col min="5139" max="5376" width="9.140625" style="60"/>
    <col min="5377" max="5377" width="3.140625" style="60" customWidth="1"/>
    <col min="5378" max="5378" width="13" style="60" customWidth="1"/>
    <col min="5379" max="5379" width="11" style="60" customWidth="1"/>
    <col min="5380" max="5380" width="7.5703125" style="60" customWidth="1"/>
    <col min="5381" max="5381" width="20.28515625" style="60" customWidth="1"/>
    <col min="5382" max="5382" width="133.140625" style="60" customWidth="1"/>
    <col min="5383" max="5383" width="19.140625" style="60" customWidth="1"/>
    <col min="5384" max="5384" width="22.42578125" style="60" customWidth="1"/>
    <col min="5385" max="5385" width="0" style="60" hidden="1" customWidth="1"/>
    <col min="5386" max="5386" width="19.5703125" style="60" customWidth="1"/>
    <col min="5387" max="5387" width="12.28515625" style="60" customWidth="1"/>
    <col min="5388" max="5388" width="21.5703125" style="60" customWidth="1"/>
    <col min="5389" max="5389" width="46.85546875" style="60" customWidth="1"/>
    <col min="5390" max="5390" width="10.140625" style="60" bestFit="1" customWidth="1"/>
    <col min="5391" max="5391" width="13.85546875" style="60" customWidth="1"/>
    <col min="5392" max="5392" width="10.140625" style="60" bestFit="1" customWidth="1"/>
    <col min="5393" max="5393" width="9.140625" style="60"/>
    <col min="5394" max="5394" width="19.140625" style="60" customWidth="1"/>
    <col min="5395" max="5632" width="9.140625" style="60"/>
    <col min="5633" max="5633" width="3.140625" style="60" customWidth="1"/>
    <col min="5634" max="5634" width="13" style="60" customWidth="1"/>
    <col min="5635" max="5635" width="11" style="60" customWidth="1"/>
    <col min="5636" max="5636" width="7.5703125" style="60" customWidth="1"/>
    <col min="5637" max="5637" width="20.28515625" style="60" customWidth="1"/>
    <col min="5638" max="5638" width="133.140625" style="60" customWidth="1"/>
    <col min="5639" max="5639" width="19.140625" style="60" customWidth="1"/>
    <col min="5640" max="5640" width="22.42578125" style="60" customWidth="1"/>
    <col min="5641" max="5641" width="0" style="60" hidden="1" customWidth="1"/>
    <col min="5642" max="5642" width="19.5703125" style="60" customWidth="1"/>
    <col min="5643" max="5643" width="12.28515625" style="60" customWidth="1"/>
    <col min="5644" max="5644" width="21.5703125" style="60" customWidth="1"/>
    <col min="5645" max="5645" width="46.85546875" style="60" customWidth="1"/>
    <col min="5646" max="5646" width="10.140625" style="60" bestFit="1" customWidth="1"/>
    <col min="5647" max="5647" width="13.85546875" style="60" customWidth="1"/>
    <col min="5648" max="5648" width="10.140625" style="60" bestFit="1" customWidth="1"/>
    <col min="5649" max="5649" width="9.140625" style="60"/>
    <col min="5650" max="5650" width="19.140625" style="60" customWidth="1"/>
    <col min="5651" max="5888" width="9.140625" style="60"/>
    <col min="5889" max="5889" width="3.140625" style="60" customWidth="1"/>
    <col min="5890" max="5890" width="13" style="60" customWidth="1"/>
    <col min="5891" max="5891" width="11" style="60" customWidth="1"/>
    <col min="5892" max="5892" width="7.5703125" style="60" customWidth="1"/>
    <col min="5893" max="5893" width="20.28515625" style="60" customWidth="1"/>
    <col min="5894" max="5894" width="133.140625" style="60" customWidth="1"/>
    <col min="5895" max="5895" width="19.140625" style="60" customWidth="1"/>
    <col min="5896" max="5896" width="22.42578125" style="60" customWidth="1"/>
    <col min="5897" max="5897" width="0" style="60" hidden="1" customWidth="1"/>
    <col min="5898" max="5898" width="19.5703125" style="60" customWidth="1"/>
    <col min="5899" max="5899" width="12.28515625" style="60" customWidth="1"/>
    <col min="5900" max="5900" width="21.5703125" style="60" customWidth="1"/>
    <col min="5901" max="5901" width="46.85546875" style="60" customWidth="1"/>
    <col min="5902" max="5902" width="10.140625" style="60" bestFit="1" customWidth="1"/>
    <col min="5903" max="5903" width="13.85546875" style="60" customWidth="1"/>
    <col min="5904" max="5904" width="10.140625" style="60" bestFit="1" customWidth="1"/>
    <col min="5905" max="5905" width="9.140625" style="60"/>
    <col min="5906" max="5906" width="19.140625" style="60" customWidth="1"/>
    <col min="5907" max="6144" width="9.140625" style="60"/>
    <col min="6145" max="6145" width="3.140625" style="60" customWidth="1"/>
    <col min="6146" max="6146" width="13" style="60" customWidth="1"/>
    <col min="6147" max="6147" width="11" style="60" customWidth="1"/>
    <col min="6148" max="6148" width="7.5703125" style="60" customWidth="1"/>
    <col min="6149" max="6149" width="20.28515625" style="60" customWidth="1"/>
    <col min="6150" max="6150" width="133.140625" style="60" customWidth="1"/>
    <col min="6151" max="6151" width="19.140625" style="60" customWidth="1"/>
    <col min="6152" max="6152" width="22.42578125" style="60" customWidth="1"/>
    <col min="6153" max="6153" width="0" style="60" hidden="1" customWidth="1"/>
    <col min="6154" max="6154" width="19.5703125" style="60" customWidth="1"/>
    <col min="6155" max="6155" width="12.28515625" style="60" customWidth="1"/>
    <col min="6156" max="6156" width="21.5703125" style="60" customWidth="1"/>
    <col min="6157" max="6157" width="46.85546875" style="60" customWidth="1"/>
    <col min="6158" max="6158" width="10.140625" style="60" bestFit="1" customWidth="1"/>
    <col min="6159" max="6159" width="13.85546875" style="60" customWidth="1"/>
    <col min="6160" max="6160" width="10.140625" style="60" bestFit="1" customWidth="1"/>
    <col min="6161" max="6161" width="9.140625" style="60"/>
    <col min="6162" max="6162" width="19.140625" style="60" customWidth="1"/>
    <col min="6163" max="6400" width="9.140625" style="60"/>
    <col min="6401" max="6401" width="3.140625" style="60" customWidth="1"/>
    <col min="6402" max="6402" width="13" style="60" customWidth="1"/>
    <col min="6403" max="6403" width="11" style="60" customWidth="1"/>
    <col min="6404" max="6404" width="7.5703125" style="60" customWidth="1"/>
    <col min="6405" max="6405" width="20.28515625" style="60" customWidth="1"/>
    <col min="6406" max="6406" width="133.140625" style="60" customWidth="1"/>
    <col min="6407" max="6407" width="19.140625" style="60" customWidth="1"/>
    <col min="6408" max="6408" width="22.42578125" style="60" customWidth="1"/>
    <col min="6409" max="6409" width="0" style="60" hidden="1" customWidth="1"/>
    <col min="6410" max="6410" width="19.5703125" style="60" customWidth="1"/>
    <col min="6411" max="6411" width="12.28515625" style="60" customWidth="1"/>
    <col min="6412" max="6412" width="21.5703125" style="60" customWidth="1"/>
    <col min="6413" max="6413" width="46.85546875" style="60" customWidth="1"/>
    <col min="6414" max="6414" width="10.140625" style="60" bestFit="1" customWidth="1"/>
    <col min="6415" max="6415" width="13.85546875" style="60" customWidth="1"/>
    <col min="6416" max="6416" width="10.140625" style="60" bestFit="1" customWidth="1"/>
    <col min="6417" max="6417" width="9.140625" style="60"/>
    <col min="6418" max="6418" width="19.140625" style="60" customWidth="1"/>
    <col min="6419" max="6656" width="9.140625" style="60"/>
    <col min="6657" max="6657" width="3.140625" style="60" customWidth="1"/>
    <col min="6658" max="6658" width="13" style="60" customWidth="1"/>
    <col min="6659" max="6659" width="11" style="60" customWidth="1"/>
    <col min="6660" max="6660" width="7.5703125" style="60" customWidth="1"/>
    <col min="6661" max="6661" width="20.28515625" style="60" customWidth="1"/>
    <col min="6662" max="6662" width="133.140625" style="60" customWidth="1"/>
    <col min="6663" max="6663" width="19.140625" style="60" customWidth="1"/>
    <col min="6664" max="6664" width="22.42578125" style="60" customWidth="1"/>
    <col min="6665" max="6665" width="0" style="60" hidden="1" customWidth="1"/>
    <col min="6666" max="6666" width="19.5703125" style="60" customWidth="1"/>
    <col min="6667" max="6667" width="12.28515625" style="60" customWidth="1"/>
    <col min="6668" max="6668" width="21.5703125" style="60" customWidth="1"/>
    <col min="6669" max="6669" width="46.85546875" style="60" customWidth="1"/>
    <col min="6670" max="6670" width="10.140625" style="60" bestFit="1" customWidth="1"/>
    <col min="6671" max="6671" width="13.85546875" style="60" customWidth="1"/>
    <col min="6672" max="6672" width="10.140625" style="60" bestFit="1" customWidth="1"/>
    <col min="6673" max="6673" width="9.140625" style="60"/>
    <col min="6674" max="6674" width="19.140625" style="60" customWidth="1"/>
    <col min="6675" max="6912" width="9.140625" style="60"/>
    <col min="6913" max="6913" width="3.140625" style="60" customWidth="1"/>
    <col min="6914" max="6914" width="13" style="60" customWidth="1"/>
    <col min="6915" max="6915" width="11" style="60" customWidth="1"/>
    <col min="6916" max="6916" width="7.5703125" style="60" customWidth="1"/>
    <col min="6917" max="6917" width="20.28515625" style="60" customWidth="1"/>
    <col min="6918" max="6918" width="133.140625" style="60" customWidth="1"/>
    <col min="6919" max="6919" width="19.140625" style="60" customWidth="1"/>
    <col min="6920" max="6920" width="22.42578125" style="60" customWidth="1"/>
    <col min="6921" max="6921" width="0" style="60" hidden="1" customWidth="1"/>
    <col min="6922" max="6922" width="19.5703125" style="60" customWidth="1"/>
    <col min="6923" max="6923" width="12.28515625" style="60" customWidth="1"/>
    <col min="6924" max="6924" width="21.5703125" style="60" customWidth="1"/>
    <col min="6925" max="6925" width="46.85546875" style="60" customWidth="1"/>
    <col min="6926" max="6926" width="10.140625" style="60" bestFit="1" customWidth="1"/>
    <col min="6927" max="6927" width="13.85546875" style="60" customWidth="1"/>
    <col min="6928" max="6928" width="10.140625" style="60" bestFit="1" customWidth="1"/>
    <col min="6929" max="6929" width="9.140625" style="60"/>
    <col min="6930" max="6930" width="19.140625" style="60" customWidth="1"/>
    <col min="6931" max="7168" width="9.140625" style="60"/>
    <col min="7169" max="7169" width="3.140625" style="60" customWidth="1"/>
    <col min="7170" max="7170" width="13" style="60" customWidth="1"/>
    <col min="7171" max="7171" width="11" style="60" customWidth="1"/>
    <col min="7172" max="7172" width="7.5703125" style="60" customWidth="1"/>
    <col min="7173" max="7173" width="20.28515625" style="60" customWidth="1"/>
    <col min="7174" max="7174" width="133.140625" style="60" customWidth="1"/>
    <col min="7175" max="7175" width="19.140625" style="60" customWidth="1"/>
    <col min="7176" max="7176" width="22.42578125" style="60" customWidth="1"/>
    <col min="7177" max="7177" width="0" style="60" hidden="1" customWidth="1"/>
    <col min="7178" max="7178" width="19.5703125" style="60" customWidth="1"/>
    <col min="7179" max="7179" width="12.28515625" style="60" customWidth="1"/>
    <col min="7180" max="7180" width="21.5703125" style="60" customWidth="1"/>
    <col min="7181" max="7181" width="46.85546875" style="60" customWidth="1"/>
    <col min="7182" max="7182" width="10.140625" style="60" bestFit="1" customWidth="1"/>
    <col min="7183" max="7183" width="13.85546875" style="60" customWidth="1"/>
    <col min="7184" max="7184" width="10.140625" style="60" bestFit="1" customWidth="1"/>
    <col min="7185" max="7185" width="9.140625" style="60"/>
    <col min="7186" max="7186" width="19.140625" style="60" customWidth="1"/>
    <col min="7187" max="7424" width="9.140625" style="60"/>
    <col min="7425" max="7425" width="3.140625" style="60" customWidth="1"/>
    <col min="7426" max="7426" width="13" style="60" customWidth="1"/>
    <col min="7427" max="7427" width="11" style="60" customWidth="1"/>
    <col min="7428" max="7428" width="7.5703125" style="60" customWidth="1"/>
    <col min="7429" max="7429" width="20.28515625" style="60" customWidth="1"/>
    <col min="7430" max="7430" width="133.140625" style="60" customWidth="1"/>
    <col min="7431" max="7431" width="19.140625" style="60" customWidth="1"/>
    <col min="7432" max="7432" width="22.42578125" style="60" customWidth="1"/>
    <col min="7433" max="7433" width="0" style="60" hidden="1" customWidth="1"/>
    <col min="7434" max="7434" width="19.5703125" style="60" customWidth="1"/>
    <col min="7435" max="7435" width="12.28515625" style="60" customWidth="1"/>
    <col min="7436" max="7436" width="21.5703125" style="60" customWidth="1"/>
    <col min="7437" max="7437" width="46.85546875" style="60" customWidth="1"/>
    <col min="7438" max="7438" width="10.140625" style="60" bestFit="1" customWidth="1"/>
    <col min="7439" max="7439" width="13.85546875" style="60" customWidth="1"/>
    <col min="7440" max="7440" width="10.140625" style="60" bestFit="1" customWidth="1"/>
    <col min="7441" max="7441" width="9.140625" style="60"/>
    <col min="7442" max="7442" width="19.140625" style="60" customWidth="1"/>
    <col min="7443" max="7680" width="9.140625" style="60"/>
    <col min="7681" max="7681" width="3.140625" style="60" customWidth="1"/>
    <col min="7682" max="7682" width="13" style="60" customWidth="1"/>
    <col min="7683" max="7683" width="11" style="60" customWidth="1"/>
    <col min="7684" max="7684" width="7.5703125" style="60" customWidth="1"/>
    <col min="7685" max="7685" width="20.28515625" style="60" customWidth="1"/>
    <col min="7686" max="7686" width="133.140625" style="60" customWidth="1"/>
    <col min="7687" max="7687" width="19.140625" style="60" customWidth="1"/>
    <col min="7688" max="7688" width="22.42578125" style="60" customWidth="1"/>
    <col min="7689" max="7689" width="0" style="60" hidden="1" customWidth="1"/>
    <col min="7690" max="7690" width="19.5703125" style="60" customWidth="1"/>
    <col min="7691" max="7691" width="12.28515625" style="60" customWidth="1"/>
    <col min="7692" max="7692" width="21.5703125" style="60" customWidth="1"/>
    <col min="7693" max="7693" width="46.85546875" style="60" customWidth="1"/>
    <col min="7694" max="7694" width="10.140625" style="60" bestFit="1" customWidth="1"/>
    <col min="7695" max="7695" width="13.85546875" style="60" customWidth="1"/>
    <col min="7696" max="7696" width="10.140625" style="60" bestFit="1" customWidth="1"/>
    <col min="7697" max="7697" width="9.140625" style="60"/>
    <col min="7698" max="7698" width="19.140625" style="60" customWidth="1"/>
    <col min="7699" max="7936" width="9.140625" style="60"/>
    <col min="7937" max="7937" width="3.140625" style="60" customWidth="1"/>
    <col min="7938" max="7938" width="13" style="60" customWidth="1"/>
    <col min="7939" max="7939" width="11" style="60" customWidth="1"/>
    <col min="7940" max="7940" width="7.5703125" style="60" customWidth="1"/>
    <col min="7941" max="7941" width="20.28515625" style="60" customWidth="1"/>
    <col min="7942" max="7942" width="133.140625" style="60" customWidth="1"/>
    <col min="7943" max="7943" width="19.140625" style="60" customWidth="1"/>
    <col min="7944" max="7944" width="22.42578125" style="60" customWidth="1"/>
    <col min="7945" max="7945" width="0" style="60" hidden="1" customWidth="1"/>
    <col min="7946" max="7946" width="19.5703125" style="60" customWidth="1"/>
    <col min="7947" max="7947" width="12.28515625" style="60" customWidth="1"/>
    <col min="7948" max="7948" width="21.5703125" style="60" customWidth="1"/>
    <col min="7949" max="7949" width="46.85546875" style="60" customWidth="1"/>
    <col min="7950" max="7950" width="10.140625" style="60" bestFit="1" customWidth="1"/>
    <col min="7951" max="7951" width="13.85546875" style="60" customWidth="1"/>
    <col min="7952" max="7952" width="10.140625" style="60" bestFit="1" customWidth="1"/>
    <col min="7953" max="7953" width="9.140625" style="60"/>
    <col min="7954" max="7954" width="19.140625" style="60" customWidth="1"/>
    <col min="7955" max="8192" width="9.140625" style="60"/>
    <col min="8193" max="8193" width="3.140625" style="60" customWidth="1"/>
    <col min="8194" max="8194" width="13" style="60" customWidth="1"/>
    <col min="8195" max="8195" width="11" style="60" customWidth="1"/>
    <col min="8196" max="8196" width="7.5703125" style="60" customWidth="1"/>
    <col min="8197" max="8197" width="20.28515625" style="60" customWidth="1"/>
    <col min="8198" max="8198" width="133.140625" style="60" customWidth="1"/>
    <col min="8199" max="8199" width="19.140625" style="60" customWidth="1"/>
    <col min="8200" max="8200" width="22.42578125" style="60" customWidth="1"/>
    <col min="8201" max="8201" width="0" style="60" hidden="1" customWidth="1"/>
    <col min="8202" max="8202" width="19.5703125" style="60" customWidth="1"/>
    <col min="8203" max="8203" width="12.28515625" style="60" customWidth="1"/>
    <col min="8204" max="8204" width="21.5703125" style="60" customWidth="1"/>
    <col min="8205" max="8205" width="46.85546875" style="60" customWidth="1"/>
    <col min="8206" max="8206" width="10.140625" style="60" bestFit="1" customWidth="1"/>
    <col min="8207" max="8207" width="13.85546875" style="60" customWidth="1"/>
    <col min="8208" max="8208" width="10.140625" style="60" bestFit="1" customWidth="1"/>
    <col min="8209" max="8209" width="9.140625" style="60"/>
    <col min="8210" max="8210" width="19.140625" style="60" customWidth="1"/>
    <col min="8211" max="8448" width="9.140625" style="60"/>
    <col min="8449" max="8449" width="3.140625" style="60" customWidth="1"/>
    <col min="8450" max="8450" width="13" style="60" customWidth="1"/>
    <col min="8451" max="8451" width="11" style="60" customWidth="1"/>
    <col min="8452" max="8452" width="7.5703125" style="60" customWidth="1"/>
    <col min="8453" max="8453" width="20.28515625" style="60" customWidth="1"/>
    <col min="8454" max="8454" width="133.140625" style="60" customWidth="1"/>
    <col min="8455" max="8455" width="19.140625" style="60" customWidth="1"/>
    <col min="8456" max="8456" width="22.42578125" style="60" customWidth="1"/>
    <col min="8457" max="8457" width="0" style="60" hidden="1" customWidth="1"/>
    <col min="8458" max="8458" width="19.5703125" style="60" customWidth="1"/>
    <col min="8459" max="8459" width="12.28515625" style="60" customWidth="1"/>
    <col min="8460" max="8460" width="21.5703125" style="60" customWidth="1"/>
    <col min="8461" max="8461" width="46.85546875" style="60" customWidth="1"/>
    <col min="8462" max="8462" width="10.140625" style="60" bestFit="1" customWidth="1"/>
    <col min="8463" max="8463" width="13.85546875" style="60" customWidth="1"/>
    <col min="8464" max="8464" width="10.140625" style="60" bestFit="1" customWidth="1"/>
    <col min="8465" max="8465" width="9.140625" style="60"/>
    <col min="8466" max="8466" width="19.140625" style="60" customWidth="1"/>
    <col min="8467" max="8704" width="9.140625" style="60"/>
    <col min="8705" max="8705" width="3.140625" style="60" customWidth="1"/>
    <col min="8706" max="8706" width="13" style="60" customWidth="1"/>
    <col min="8707" max="8707" width="11" style="60" customWidth="1"/>
    <col min="8708" max="8708" width="7.5703125" style="60" customWidth="1"/>
    <col min="8709" max="8709" width="20.28515625" style="60" customWidth="1"/>
    <col min="8710" max="8710" width="133.140625" style="60" customWidth="1"/>
    <col min="8711" max="8711" width="19.140625" style="60" customWidth="1"/>
    <col min="8712" max="8712" width="22.42578125" style="60" customWidth="1"/>
    <col min="8713" max="8713" width="0" style="60" hidden="1" customWidth="1"/>
    <col min="8714" max="8714" width="19.5703125" style="60" customWidth="1"/>
    <col min="8715" max="8715" width="12.28515625" style="60" customWidth="1"/>
    <col min="8716" max="8716" width="21.5703125" style="60" customWidth="1"/>
    <col min="8717" max="8717" width="46.85546875" style="60" customWidth="1"/>
    <col min="8718" max="8718" width="10.140625" style="60" bestFit="1" customWidth="1"/>
    <col min="8719" max="8719" width="13.85546875" style="60" customWidth="1"/>
    <col min="8720" max="8720" width="10.140625" style="60" bestFit="1" customWidth="1"/>
    <col min="8721" max="8721" width="9.140625" style="60"/>
    <col min="8722" max="8722" width="19.140625" style="60" customWidth="1"/>
    <col min="8723" max="8960" width="9.140625" style="60"/>
    <col min="8961" max="8961" width="3.140625" style="60" customWidth="1"/>
    <col min="8962" max="8962" width="13" style="60" customWidth="1"/>
    <col min="8963" max="8963" width="11" style="60" customWidth="1"/>
    <col min="8964" max="8964" width="7.5703125" style="60" customWidth="1"/>
    <col min="8965" max="8965" width="20.28515625" style="60" customWidth="1"/>
    <col min="8966" max="8966" width="133.140625" style="60" customWidth="1"/>
    <col min="8967" max="8967" width="19.140625" style="60" customWidth="1"/>
    <col min="8968" max="8968" width="22.42578125" style="60" customWidth="1"/>
    <col min="8969" max="8969" width="0" style="60" hidden="1" customWidth="1"/>
    <col min="8970" max="8970" width="19.5703125" style="60" customWidth="1"/>
    <col min="8971" max="8971" width="12.28515625" style="60" customWidth="1"/>
    <col min="8972" max="8972" width="21.5703125" style="60" customWidth="1"/>
    <col min="8973" max="8973" width="46.85546875" style="60" customWidth="1"/>
    <col min="8974" max="8974" width="10.140625" style="60" bestFit="1" customWidth="1"/>
    <col min="8975" max="8975" width="13.85546875" style="60" customWidth="1"/>
    <col min="8976" max="8976" width="10.140625" style="60" bestFit="1" customWidth="1"/>
    <col min="8977" max="8977" width="9.140625" style="60"/>
    <col min="8978" max="8978" width="19.140625" style="60" customWidth="1"/>
    <col min="8979" max="9216" width="9.140625" style="60"/>
    <col min="9217" max="9217" width="3.140625" style="60" customWidth="1"/>
    <col min="9218" max="9218" width="13" style="60" customWidth="1"/>
    <col min="9219" max="9219" width="11" style="60" customWidth="1"/>
    <col min="9220" max="9220" width="7.5703125" style="60" customWidth="1"/>
    <col min="9221" max="9221" width="20.28515625" style="60" customWidth="1"/>
    <col min="9222" max="9222" width="133.140625" style="60" customWidth="1"/>
    <col min="9223" max="9223" width="19.140625" style="60" customWidth="1"/>
    <col min="9224" max="9224" width="22.42578125" style="60" customWidth="1"/>
    <col min="9225" max="9225" width="0" style="60" hidden="1" customWidth="1"/>
    <col min="9226" max="9226" width="19.5703125" style="60" customWidth="1"/>
    <col min="9227" max="9227" width="12.28515625" style="60" customWidth="1"/>
    <col min="9228" max="9228" width="21.5703125" style="60" customWidth="1"/>
    <col min="9229" max="9229" width="46.85546875" style="60" customWidth="1"/>
    <col min="9230" max="9230" width="10.140625" style="60" bestFit="1" customWidth="1"/>
    <col min="9231" max="9231" width="13.85546875" style="60" customWidth="1"/>
    <col min="9232" max="9232" width="10.140625" style="60" bestFit="1" customWidth="1"/>
    <col min="9233" max="9233" width="9.140625" style="60"/>
    <col min="9234" max="9234" width="19.140625" style="60" customWidth="1"/>
    <col min="9235" max="9472" width="9.140625" style="60"/>
    <col min="9473" max="9473" width="3.140625" style="60" customWidth="1"/>
    <col min="9474" max="9474" width="13" style="60" customWidth="1"/>
    <col min="9475" max="9475" width="11" style="60" customWidth="1"/>
    <col min="9476" max="9476" width="7.5703125" style="60" customWidth="1"/>
    <col min="9477" max="9477" width="20.28515625" style="60" customWidth="1"/>
    <col min="9478" max="9478" width="133.140625" style="60" customWidth="1"/>
    <col min="9479" max="9479" width="19.140625" style="60" customWidth="1"/>
    <col min="9480" max="9480" width="22.42578125" style="60" customWidth="1"/>
    <col min="9481" max="9481" width="0" style="60" hidden="1" customWidth="1"/>
    <col min="9482" max="9482" width="19.5703125" style="60" customWidth="1"/>
    <col min="9483" max="9483" width="12.28515625" style="60" customWidth="1"/>
    <col min="9484" max="9484" width="21.5703125" style="60" customWidth="1"/>
    <col min="9485" max="9485" width="46.85546875" style="60" customWidth="1"/>
    <col min="9486" max="9486" width="10.140625" style="60" bestFit="1" customWidth="1"/>
    <col min="9487" max="9487" width="13.85546875" style="60" customWidth="1"/>
    <col min="9488" max="9488" width="10.140625" style="60" bestFit="1" customWidth="1"/>
    <col min="9489" max="9489" width="9.140625" style="60"/>
    <col min="9490" max="9490" width="19.140625" style="60" customWidth="1"/>
    <col min="9491" max="9728" width="9.140625" style="60"/>
    <col min="9729" max="9729" width="3.140625" style="60" customWidth="1"/>
    <col min="9730" max="9730" width="13" style="60" customWidth="1"/>
    <col min="9731" max="9731" width="11" style="60" customWidth="1"/>
    <col min="9732" max="9732" width="7.5703125" style="60" customWidth="1"/>
    <col min="9733" max="9733" width="20.28515625" style="60" customWidth="1"/>
    <col min="9734" max="9734" width="133.140625" style="60" customWidth="1"/>
    <col min="9735" max="9735" width="19.140625" style="60" customWidth="1"/>
    <col min="9736" max="9736" width="22.42578125" style="60" customWidth="1"/>
    <col min="9737" max="9737" width="0" style="60" hidden="1" customWidth="1"/>
    <col min="9738" max="9738" width="19.5703125" style="60" customWidth="1"/>
    <col min="9739" max="9739" width="12.28515625" style="60" customWidth="1"/>
    <col min="9740" max="9740" width="21.5703125" style="60" customWidth="1"/>
    <col min="9741" max="9741" width="46.85546875" style="60" customWidth="1"/>
    <col min="9742" max="9742" width="10.140625" style="60" bestFit="1" customWidth="1"/>
    <col min="9743" max="9743" width="13.85546875" style="60" customWidth="1"/>
    <col min="9744" max="9744" width="10.140625" style="60" bestFit="1" customWidth="1"/>
    <col min="9745" max="9745" width="9.140625" style="60"/>
    <col min="9746" max="9746" width="19.140625" style="60" customWidth="1"/>
    <col min="9747" max="9984" width="9.140625" style="60"/>
    <col min="9985" max="9985" width="3.140625" style="60" customWidth="1"/>
    <col min="9986" max="9986" width="13" style="60" customWidth="1"/>
    <col min="9987" max="9987" width="11" style="60" customWidth="1"/>
    <col min="9988" max="9988" width="7.5703125" style="60" customWidth="1"/>
    <col min="9989" max="9989" width="20.28515625" style="60" customWidth="1"/>
    <col min="9990" max="9990" width="133.140625" style="60" customWidth="1"/>
    <col min="9991" max="9991" width="19.140625" style="60" customWidth="1"/>
    <col min="9992" max="9992" width="22.42578125" style="60" customWidth="1"/>
    <col min="9993" max="9993" width="0" style="60" hidden="1" customWidth="1"/>
    <col min="9994" max="9994" width="19.5703125" style="60" customWidth="1"/>
    <col min="9995" max="9995" width="12.28515625" style="60" customWidth="1"/>
    <col min="9996" max="9996" width="21.5703125" style="60" customWidth="1"/>
    <col min="9997" max="9997" width="46.85546875" style="60" customWidth="1"/>
    <col min="9998" max="9998" width="10.140625" style="60" bestFit="1" customWidth="1"/>
    <col min="9999" max="9999" width="13.85546875" style="60" customWidth="1"/>
    <col min="10000" max="10000" width="10.140625" style="60" bestFit="1" customWidth="1"/>
    <col min="10001" max="10001" width="9.140625" style="60"/>
    <col min="10002" max="10002" width="19.140625" style="60" customWidth="1"/>
    <col min="10003" max="10240" width="9.140625" style="60"/>
    <col min="10241" max="10241" width="3.140625" style="60" customWidth="1"/>
    <col min="10242" max="10242" width="13" style="60" customWidth="1"/>
    <col min="10243" max="10243" width="11" style="60" customWidth="1"/>
    <col min="10244" max="10244" width="7.5703125" style="60" customWidth="1"/>
    <col min="10245" max="10245" width="20.28515625" style="60" customWidth="1"/>
    <col min="10246" max="10246" width="133.140625" style="60" customWidth="1"/>
    <col min="10247" max="10247" width="19.140625" style="60" customWidth="1"/>
    <col min="10248" max="10248" width="22.42578125" style="60" customWidth="1"/>
    <col min="10249" max="10249" width="0" style="60" hidden="1" customWidth="1"/>
    <col min="10250" max="10250" width="19.5703125" style="60" customWidth="1"/>
    <col min="10251" max="10251" width="12.28515625" style="60" customWidth="1"/>
    <col min="10252" max="10252" width="21.5703125" style="60" customWidth="1"/>
    <col min="10253" max="10253" width="46.85546875" style="60" customWidth="1"/>
    <col min="10254" max="10254" width="10.140625" style="60" bestFit="1" customWidth="1"/>
    <col min="10255" max="10255" width="13.85546875" style="60" customWidth="1"/>
    <col min="10256" max="10256" width="10.140625" style="60" bestFit="1" customWidth="1"/>
    <col min="10257" max="10257" width="9.140625" style="60"/>
    <col min="10258" max="10258" width="19.140625" style="60" customWidth="1"/>
    <col min="10259" max="10496" width="9.140625" style="60"/>
    <col min="10497" max="10497" width="3.140625" style="60" customWidth="1"/>
    <col min="10498" max="10498" width="13" style="60" customWidth="1"/>
    <col min="10499" max="10499" width="11" style="60" customWidth="1"/>
    <col min="10500" max="10500" width="7.5703125" style="60" customWidth="1"/>
    <col min="10501" max="10501" width="20.28515625" style="60" customWidth="1"/>
    <col min="10502" max="10502" width="133.140625" style="60" customWidth="1"/>
    <col min="10503" max="10503" width="19.140625" style="60" customWidth="1"/>
    <col min="10504" max="10504" width="22.42578125" style="60" customWidth="1"/>
    <col min="10505" max="10505" width="0" style="60" hidden="1" customWidth="1"/>
    <col min="10506" max="10506" width="19.5703125" style="60" customWidth="1"/>
    <col min="10507" max="10507" width="12.28515625" style="60" customWidth="1"/>
    <col min="10508" max="10508" width="21.5703125" style="60" customWidth="1"/>
    <col min="10509" max="10509" width="46.85546875" style="60" customWidth="1"/>
    <col min="10510" max="10510" width="10.140625" style="60" bestFit="1" customWidth="1"/>
    <col min="10511" max="10511" width="13.85546875" style="60" customWidth="1"/>
    <col min="10512" max="10512" width="10.140625" style="60" bestFit="1" customWidth="1"/>
    <col min="10513" max="10513" width="9.140625" style="60"/>
    <col min="10514" max="10514" width="19.140625" style="60" customWidth="1"/>
    <col min="10515" max="10752" width="9.140625" style="60"/>
    <col min="10753" max="10753" width="3.140625" style="60" customWidth="1"/>
    <col min="10754" max="10754" width="13" style="60" customWidth="1"/>
    <col min="10755" max="10755" width="11" style="60" customWidth="1"/>
    <col min="10756" max="10756" width="7.5703125" style="60" customWidth="1"/>
    <col min="10757" max="10757" width="20.28515625" style="60" customWidth="1"/>
    <col min="10758" max="10758" width="133.140625" style="60" customWidth="1"/>
    <col min="10759" max="10759" width="19.140625" style="60" customWidth="1"/>
    <col min="10760" max="10760" width="22.42578125" style="60" customWidth="1"/>
    <col min="10761" max="10761" width="0" style="60" hidden="1" customWidth="1"/>
    <col min="10762" max="10762" width="19.5703125" style="60" customWidth="1"/>
    <col min="10763" max="10763" width="12.28515625" style="60" customWidth="1"/>
    <col min="10764" max="10764" width="21.5703125" style="60" customWidth="1"/>
    <col min="10765" max="10765" width="46.85546875" style="60" customWidth="1"/>
    <col min="10766" max="10766" width="10.140625" style="60" bestFit="1" customWidth="1"/>
    <col min="10767" max="10767" width="13.85546875" style="60" customWidth="1"/>
    <col min="10768" max="10768" width="10.140625" style="60" bestFit="1" customWidth="1"/>
    <col min="10769" max="10769" width="9.140625" style="60"/>
    <col min="10770" max="10770" width="19.140625" style="60" customWidth="1"/>
    <col min="10771" max="11008" width="9.140625" style="60"/>
    <col min="11009" max="11009" width="3.140625" style="60" customWidth="1"/>
    <col min="11010" max="11010" width="13" style="60" customWidth="1"/>
    <col min="11011" max="11011" width="11" style="60" customWidth="1"/>
    <col min="11012" max="11012" width="7.5703125" style="60" customWidth="1"/>
    <col min="11013" max="11013" width="20.28515625" style="60" customWidth="1"/>
    <col min="11014" max="11014" width="133.140625" style="60" customWidth="1"/>
    <col min="11015" max="11015" width="19.140625" style="60" customWidth="1"/>
    <col min="11016" max="11016" width="22.42578125" style="60" customWidth="1"/>
    <col min="11017" max="11017" width="0" style="60" hidden="1" customWidth="1"/>
    <col min="11018" max="11018" width="19.5703125" style="60" customWidth="1"/>
    <col min="11019" max="11019" width="12.28515625" style="60" customWidth="1"/>
    <col min="11020" max="11020" width="21.5703125" style="60" customWidth="1"/>
    <col min="11021" max="11021" width="46.85546875" style="60" customWidth="1"/>
    <col min="11022" max="11022" width="10.140625" style="60" bestFit="1" customWidth="1"/>
    <col min="11023" max="11023" width="13.85546875" style="60" customWidth="1"/>
    <col min="11024" max="11024" width="10.140625" style="60" bestFit="1" customWidth="1"/>
    <col min="11025" max="11025" width="9.140625" style="60"/>
    <col min="11026" max="11026" width="19.140625" style="60" customWidth="1"/>
    <col min="11027" max="11264" width="9.140625" style="60"/>
    <col min="11265" max="11265" width="3.140625" style="60" customWidth="1"/>
    <col min="11266" max="11266" width="13" style="60" customWidth="1"/>
    <col min="11267" max="11267" width="11" style="60" customWidth="1"/>
    <col min="11268" max="11268" width="7.5703125" style="60" customWidth="1"/>
    <col min="11269" max="11269" width="20.28515625" style="60" customWidth="1"/>
    <col min="11270" max="11270" width="133.140625" style="60" customWidth="1"/>
    <col min="11271" max="11271" width="19.140625" style="60" customWidth="1"/>
    <col min="11272" max="11272" width="22.42578125" style="60" customWidth="1"/>
    <col min="11273" max="11273" width="0" style="60" hidden="1" customWidth="1"/>
    <col min="11274" max="11274" width="19.5703125" style="60" customWidth="1"/>
    <col min="11275" max="11275" width="12.28515625" style="60" customWidth="1"/>
    <col min="11276" max="11276" width="21.5703125" style="60" customWidth="1"/>
    <col min="11277" max="11277" width="46.85546875" style="60" customWidth="1"/>
    <col min="11278" max="11278" width="10.140625" style="60" bestFit="1" customWidth="1"/>
    <col min="11279" max="11279" width="13.85546875" style="60" customWidth="1"/>
    <col min="11280" max="11280" width="10.140625" style="60" bestFit="1" customWidth="1"/>
    <col min="11281" max="11281" width="9.140625" style="60"/>
    <col min="11282" max="11282" width="19.140625" style="60" customWidth="1"/>
    <col min="11283" max="11520" width="9.140625" style="60"/>
    <col min="11521" max="11521" width="3.140625" style="60" customWidth="1"/>
    <col min="11522" max="11522" width="13" style="60" customWidth="1"/>
    <col min="11523" max="11523" width="11" style="60" customWidth="1"/>
    <col min="11524" max="11524" width="7.5703125" style="60" customWidth="1"/>
    <col min="11525" max="11525" width="20.28515625" style="60" customWidth="1"/>
    <col min="11526" max="11526" width="133.140625" style="60" customWidth="1"/>
    <col min="11527" max="11527" width="19.140625" style="60" customWidth="1"/>
    <col min="11528" max="11528" width="22.42578125" style="60" customWidth="1"/>
    <col min="11529" max="11529" width="0" style="60" hidden="1" customWidth="1"/>
    <col min="11530" max="11530" width="19.5703125" style="60" customWidth="1"/>
    <col min="11531" max="11531" width="12.28515625" style="60" customWidth="1"/>
    <col min="11532" max="11532" width="21.5703125" style="60" customWidth="1"/>
    <col min="11533" max="11533" width="46.85546875" style="60" customWidth="1"/>
    <col min="11534" max="11534" width="10.140625" style="60" bestFit="1" customWidth="1"/>
    <col min="11535" max="11535" width="13.85546875" style="60" customWidth="1"/>
    <col min="11536" max="11536" width="10.140625" style="60" bestFit="1" customWidth="1"/>
    <col min="11537" max="11537" width="9.140625" style="60"/>
    <col min="11538" max="11538" width="19.140625" style="60" customWidth="1"/>
    <col min="11539" max="11776" width="9.140625" style="60"/>
    <col min="11777" max="11777" width="3.140625" style="60" customWidth="1"/>
    <col min="11778" max="11778" width="13" style="60" customWidth="1"/>
    <col min="11779" max="11779" width="11" style="60" customWidth="1"/>
    <col min="11780" max="11780" width="7.5703125" style="60" customWidth="1"/>
    <col min="11781" max="11781" width="20.28515625" style="60" customWidth="1"/>
    <col min="11782" max="11782" width="133.140625" style="60" customWidth="1"/>
    <col min="11783" max="11783" width="19.140625" style="60" customWidth="1"/>
    <col min="11784" max="11784" width="22.42578125" style="60" customWidth="1"/>
    <col min="11785" max="11785" width="0" style="60" hidden="1" customWidth="1"/>
    <col min="11786" max="11786" width="19.5703125" style="60" customWidth="1"/>
    <col min="11787" max="11787" width="12.28515625" style="60" customWidth="1"/>
    <col min="11788" max="11788" width="21.5703125" style="60" customWidth="1"/>
    <col min="11789" max="11789" width="46.85546875" style="60" customWidth="1"/>
    <col min="11790" max="11790" width="10.140625" style="60" bestFit="1" customWidth="1"/>
    <col min="11791" max="11791" width="13.85546875" style="60" customWidth="1"/>
    <col min="11792" max="11792" width="10.140625" style="60" bestFit="1" customWidth="1"/>
    <col min="11793" max="11793" width="9.140625" style="60"/>
    <col min="11794" max="11794" width="19.140625" style="60" customWidth="1"/>
    <col min="11795" max="12032" width="9.140625" style="60"/>
    <col min="12033" max="12033" width="3.140625" style="60" customWidth="1"/>
    <col min="12034" max="12034" width="13" style="60" customWidth="1"/>
    <col min="12035" max="12035" width="11" style="60" customWidth="1"/>
    <col min="12036" max="12036" width="7.5703125" style="60" customWidth="1"/>
    <col min="12037" max="12037" width="20.28515625" style="60" customWidth="1"/>
    <col min="12038" max="12038" width="133.140625" style="60" customWidth="1"/>
    <col min="12039" max="12039" width="19.140625" style="60" customWidth="1"/>
    <col min="12040" max="12040" width="22.42578125" style="60" customWidth="1"/>
    <col min="12041" max="12041" width="0" style="60" hidden="1" customWidth="1"/>
    <col min="12042" max="12042" width="19.5703125" style="60" customWidth="1"/>
    <col min="12043" max="12043" width="12.28515625" style="60" customWidth="1"/>
    <col min="12044" max="12044" width="21.5703125" style="60" customWidth="1"/>
    <col min="12045" max="12045" width="46.85546875" style="60" customWidth="1"/>
    <col min="12046" max="12046" width="10.140625" style="60" bestFit="1" customWidth="1"/>
    <col min="12047" max="12047" width="13.85546875" style="60" customWidth="1"/>
    <col min="12048" max="12048" width="10.140625" style="60" bestFit="1" customWidth="1"/>
    <col min="12049" max="12049" width="9.140625" style="60"/>
    <col min="12050" max="12050" width="19.140625" style="60" customWidth="1"/>
    <col min="12051" max="12288" width="9.140625" style="60"/>
    <col min="12289" max="12289" width="3.140625" style="60" customWidth="1"/>
    <col min="12290" max="12290" width="13" style="60" customWidth="1"/>
    <col min="12291" max="12291" width="11" style="60" customWidth="1"/>
    <col min="12292" max="12292" width="7.5703125" style="60" customWidth="1"/>
    <col min="12293" max="12293" width="20.28515625" style="60" customWidth="1"/>
    <col min="12294" max="12294" width="133.140625" style="60" customWidth="1"/>
    <col min="12295" max="12295" width="19.140625" style="60" customWidth="1"/>
    <col min="12296" max="12296" width="22.42578125" style="60" customWidth="1"/>
    <col min="12297" max="12297" width="0" style="60" hidden="1" customWidth="1"/>
    <col min="12298" max="12298" width="19.5703125" style="60" customWidth="1"/>
    <col min="12299" max="12299" width="12.28515625" style="60" customWidth="1"/>
    <col min="12300" max="12300" width="21.5703125" style="60" customWidth="1"/>
    <col min="12301" max="12301" width="46.85546875" style="60" customWidth="1"/>
    <col min="12302" max="12302" width="10.140625" style="60" bestFit="1" customWidth="1"/>
    <col min="12303" max="12303" width="13.85546875" style="60" customWidth="1"/>
    <col min="12304" max="12304" width="10.140625" style="60" bestFit="1" customWidth="1"/>
    <col min="12305" max="12305" width="9.140625" style="60"/>
    <col min="12306" max="12306" width="19.140625" style="60" customWidth="1"/>
    <col min="12307" max="12544" width="9.140625" style="60"/>
    <col min="12545" max="12545" width="3.140625" style="60" customWidth="1"/>
    <col min="12546" max="12546" width="13" style="60" customWidth="1"/>
    <col min="12547" max="12547" width="11" style="60" customWidth="1"/>
    <col min="12548" max="12548" width="7.5703125" style="60" customWidth="1"/>
    <col min="12549" max="12549" width="20.28515625" style="60" customWidth="1"/>
    <col min="12550" max="12550" width="133.140625" style="60" customWidth="1"/>
    <col min="12551" max="12551" width="19.140625" style="60" customWidth="1"/>
    <col min="12552" max="12552" width="22.42578125" style="60" customWidth="1"/>
    <col min="12553" max="12553" width="0" style="60" hidden="1" customWidth="1"/>
    <col min="12554" max="12554" width="19.5703125" style="60" customWidth="1"/>
    <col min="12555" max="12555" width="12.28515625" style="60" customWidth="1"/>
    <col min="12556" max="12556" width="21.5703125" style="60" customWidth="1"/>
    <col min="12557" max="12557" width="46.85546875" style="60" customWidth="1"/>
    <col min="12558" max="12558" width="10.140625" style="60" bestFit="1" customWidth="1"/>
    <col min="12559" max="12559" width="13.85546875" style="60" customWidth="1"/>
    <col min="12560" max="12560" width="10.140625" style="60" bestFit="1" customWidth="1"/>
    <col min="12561" max="12561" width="9.140625" style="60"/>
    <col min="12562" max="12562" width="19.140625" style="60" customWidth="1"/>
    <col min="12563" max="12800" width="9.140625" style="60"/>
    <col min="12801" max="12801" width="3.140625" style="60" customWidth="1"/>
    <col min="12802" max="12802" width="13" style="60" customWidth="1"/>
    <col min="12803" max="12803" width="11" style="60" customWidth="1"/>
    <col min="12804" max="12804" width="7.5703125" style="60" customWidth="1"/>
    <col min="12805" max="12805" width="20.28515625" style="60" customWidth="1"/>
    <col min="12806" max="12806" width="133.140625" style="60" customWidth="1"/>
    <col min="12807" max="12807" width="19.140625" style="60" customWidth="1"/>
    <col min="12808" max="12808" width="22.42578125" style="60" customWidth="1"/>
    <col min="12809" max="12809" width="0" style="60" hidden="1" customWidth="1"/>
    <col min="12810" max="12810" width="19.5703125" style="60" customWidth="1"/>
    <col min="12811" max="12811" width="12.28515625" style="60" customWidth="1"/>
    <col min="12812" max="12812" width="21.5703125" style="60" customWidth="1"/>
    <col min="12813" max="12813" width="46.85546875" style="60" customWidth="1"/>
    <col min="12814" max="12814" width="10.140625" style="60" bestFit="1" customWidth="1"/>
    <col min="12815" max="12815" width="13.85546875" style="60" customWidth="1"/>
    <col min="12816" max="12816" width="10.140625" style="60" bestFit="1" customWidth="1"/>
    <col min="12817" max="12817" width="9.140625" style="60"/>
    <col min="12818" max="12818" width="19.140625" style="60" customWidth="1"/>
    <col min="12819" max="13056" width="9.140625" style="60"/>
    <col min="13057" max="13057" width="3.140625" style="60" customWidth="1"/>
    <col min="13058" max="13058" width="13" style="60" customWidth="1"/>
    <col min="13059" max="13059" width="11" style="60" customWidth="1"/>
    <col min="13060" max="13060" width="7.5703125" style="60" customWidth="1"/>
    <col min="13061" max="13061" width="20.28515625" style="60" customWidth="1"/>
    <col min="13062" max="13062" width="133.140625" style="60" customWidth="1"/>
    <col min="13063" max="13063" width="19.140625" style="60" customWidth="1"/>
    <col min="13064" max="13064" width="22.42578125" style="60" customWidth="1"/>
    <col min="13065" max="13065" width="0" style="60" hidden="1" customWidth="1"/>
    <col min="13066" max="13066" width="19.5703125" style="60" customWidth="1"/>
    <col min="13067" max="13067" width="12.28515625" style="60" customWidth="1"/>
    <col min="13068" max="13068" width="21.5703125" style="60" customWidth="1"/>
    <col min="13069" max="13069" width="46.85546875" style="60" customWidth="1"/>
    <col min="13070" max="13070" width="10.140625" style="60" bestFit="1" customWidth="1"/>
    <col min="13071" max="13071" width="13.85546875" style="60" customWidth="1"/>
    <col min="13072" max="13072" width="10.140625" style="60" bestFit="1" customWidth="1"/>
    <col min="13073" max="13073" width="9.140625" style="60"/>
    <col min="13074" max="13074" width="19.140625" style="60" customWidth="1"/>
    <col min="13075" max="13312" width="9.140625" style="60"/>
    <col min="13313" max="13313" width="3.140625" style="60" customWidth="1"/>
    <col min="13314" max="13314" width="13" style="60" customWidth="1"/>
    <col min="13315" max="13315" width="11" style="60" customWidth="1"/>
    <col min="13316" max="13316" width="7.5703125" style="60" customWidth="1"/>
    <col min="13317" max="13317" width="20.28515625" style="60" customWidth="1"/>
    <col min="13318" max="13318" width="133.140625" style="60" customWidth="1"/>
    <col min="13319" max="13319" width="19.140625" style="60" customWidth="1"/>
    <col min="13320" max="13320" width="22.42578125" style="60" customWidth="1"/>
    <col min="13321" max="13321" width="0" style="60" hidden="1" customWidth="1"/>
    <col min="13322" max="13322" width="19.5703125" style="60" customWidth="1"/>
    <col min="13323" max="13323" width="12.28515625" style="60" customWidth="1"/>
    <col min="13324" max="13324" width="21.5703125" style="60" customWidth="1"/>
    <col min="13325" max="13325" width="46.85546875" style="60" customWidth="1"/>
    <col min="13326" max="13326" width="10.140625" style="60" bestFit="1" customWidth="1"/>
    <col min="13327" max="13327" width="13.85546875" style="60" customWidth="1"/>
    <col min="13328" max="13328" width="10.140625" style="60" bestFit="1" customWidth="1"/>
    <col min="13329" max="13329" width="9.140625" style="60"/>
    <col min="13330" max="13330" width="19.140625" style="60" customWidth="1"/>
    <col min="13331" max="13568" width="9.140625" style="60"/>
    <col min="13569" max="13569" width="3.140625" style="60" customWidth="1"/>
    <col min="13570" max="13570" width="13" style="60" customWidth="1"/>
    <col min="13571" max="13571" width="11" style="60" customWidth="1"/>
    <col min="13572" max="13572" width="7.5703125" style="60" customWidth="1"/>
    <col min="13573" max="13573" width="20.28515625" style="60" customWidth="1"/>
    <col min="13574" max="13574" width="133.140625" style="60" customWidth="1"/>
    <col min="13575" max="13575" width="19.140625" style="60" customWidth="1"/>
    <col min="13576" max="13576" width="22.42578125" style="60" customWidth="1"/>
    <col min="13577" max="13577" width="0" style="60" hidden="1" customWidth="1"/>
    <col min="13578" max="13578" width="19.5703125" style="60" customWidth="1"/>
    <col min="13579" max="13579" width="12.28515625" style="60" customWidth="1"/>
    <col min="13580" max="13580" width="21.5703125" style="60" customWidth="1"/>
    <col min="13581" max="13581" width="46.85546875" style="60" customWidth="1"/>
    <col min="13582" max="13582" width="10.140625" style="60" bestFit="1" customWidth="1"/>
    <col min="13583" max="13583" width="13.85546875" style="60" customWidth="1"/>
    <col min="13584" max="13584" width="10.140625" style="60" bestFit="1" customWidth="1"/>
    <col min="13585" max="13585" width="9.140625" style="60"/>
    <col min="13586" max="13586" width="19.140625" style="60" customWidth="1"/>
    <col min="13587" max="13824" width="9.140625" style="60"/>
    <col min="13825" max="13825" width="3.140625" style="60" customWidth="1"/>
    <col min="13826" max="13826" width="13" style="60" customWidth="1"/>
    <col min="13827" max="13827" width="11" style="60" customWidth="1"/>
    <col min="13828" max="13828" width="7.5703125" style="60" customWidth="1"/>
    <col min="13829" max="13829" width="20.28515625" style="60" customWidth="1"/>
    <col min="13830" max="13830" width="133.140625" style="60" customWidth="1"/>
    <col min="13831" max="13831" width="19.140625" style="60" customWidth="1"/>
    <col min="13832" max="13832" width="22.42578125" style="60" customWidth="1"/>
    <col min="13833" max="13833" width="0" style="60" hidden="1" customWidth="1"/>
    <col min="13834" max="13834" width="19.5703125" style="60" customWidth="1"/>
    <col min="13835" max="13835" width="12.28515625" style="60" customWidth="1"/>
    <col min="13836" max="13836" width="21.5703125" style="60" customWidth="1"/>
    <col min="13837" max="13837" width="46.85546875" style="60" customWidth="1"/>
    <col min="13838" max="13838" width="10.140625" style="60" bestFit="1" customWidth="1"/>
    <col min="13839" max="13839" width="13.85546875" style="60" customWidth="1"/>
    <col min="13840" max="13840" width="10.140625" style="60" bestFit="1" customWidth="1"/>
    <col min="13841" max="13841" width="9.140625" style="60"/>
    <col min="13842" max="13842" width="19.140625" style="60" customWidth="1"/>
    <col min="13843" max="14080" width="9.140625" style="60"/>
    <col min="14081" max="14081" width="3.140625" style="60" customWidth="1"/>
    <col min="14082" max="14082" width="13" style="60" customWidth="1"/>
    <col min="14083" max="14083" width="11" style="60" customWidth="1"/>
    <col min="14084" max="14084" width="7.5703125" style="60" customWidth="1"/>
    <col min="14085" max="14085" width="20.28515625" style="60" customWidth="1"/>
    <col min="14086" max="14086" width="133.140625" style="60" customWidth="1"/>
    <col min="14087" max="14087" width="19.140625" style="60" customWidth="1"/>
    <col min="14088" max="14088" width="22.42578125" style="60" customWidth="1"/>
    <col min="14089" max="14089" width="0" style="60" hidden="1" customWidth="1"/>
    <col min="14090" max="14090" width="19.5703125" style="60" customWidth="1"/>
    <col min="14091" max="14091" width="12.28515625" style="60" customWidth="1"/>
    <col min="14092" max="14092" width="21.5703125" style="60" customWidth="1"/>
    <col min="14093" max="14093" width="46.85546875" style="60" customWidth="1"/>
    <col min="14094" max="14094" width="10.140625" style="60" bestFit="1" customWidth="1"/>
    <col min="14095" max="14095" width="13.85546875" style="60" customWidth="1"/>
    <col min="14096" max="14096" width="10.140625" style="60" bestFit="1" customWidth="1"/>
    <col min="14097" max="14097" width="9.140625" style="60"/>
    <col min="14098" max="14098" width="19.140625" style="60" customWidth="1"/>
    <col min="14099" max="14336" width="9.140625" style="60"/>
    <col min="14337" max="14337" width="3.140625" style="60" customWidth="1"/>
    <col min="14338" max="14338" width="13" style="60" customWidth="1"/>
    <col min="14339" max="14339" width="11" style="60" customWidth="1"/>
    <col min="14340" max="14340" width="7.5703125" style="60" customWidth="1"/>
    <col min="14341" max="14341" width="20.28515625" style="60" customWidth="1"/>
    <col min="14342" max="14342" width="133.140625" style="60" customWidth="1"/>
    <col min="14343" max="14343" width="19.140625" style="60" customWidth="1"/>
    <col min="14344" max="14344" width="22.42578125" style="60" customWidth="1"/>
    <col min="14345" max="14345" width="0" style="60" hidden="1" customWidth="1"/>
    <col min="14346" max="14346" width="19.5703125" style="60" customWidth="1"/>
    <col min="14347" max="14347" width="12.28515625" style="60" customWidth="1"/>
    <col min="14348" max="14348" width="21.5703125" style="60" customWidth="1"/>
    <col min="14349" max="14349" width="46.85546875" style="60" customWidth="1"/>
    <col min="14350" max="14350" width="10.140625" style="60" bestFit="1" customWidth="1"/>
    <col min="14351" max="14351" width="13.85546875" style="60" customWidth="1"/>
    <col min="14352" max="14352" width="10.140625" style="60" bestFit="1" customWidth="1"/>
    <col min="14353" max="14353" width="9.140625" style="60"/>
    <col min="14354" max="14354" width="19.140625" style="60" customWidth="1"/>
    <col min="14355" max="14592" width="9.140625" style="60"/>
    <col min="14593" max="14593" width="3.140625" style="60" customWidth="1"/>
    <col min="14594" max="14594" width="13" style="60" customWidth="1"/>
    <col min="14595" max="14595" width="11" style="60" customWidth="1"/>
    <col min="14596" max="14596" width="7.5703125" style="60" customWidth="1"/>
    <col min="14597" max="14597" width="20.28515625" style="60" customWidth="1"/>
    <col min="14598" max="14598" width="133.140625" style="60" customWidth="1"/>
    <col min="14599" max="14599" width="19.140625" style="60" customWidth="1"/>
    <col min="14600" max="14600" width="22.42578125" style="60" customWidth="1"/>
    <col min="14601" max="14601" width="0" style="60" hidden="1" customWidth="1"/>
    <col min="14602" max="14602" width="19.5703125" style="60" customWidth="1"/>
    <col min="14603" max="14603" width="12.28515625" style="60" customWidth="1"/>
    <col min="14604" max="14604" width="21.5703125" style="60" customWidth="1"/>
    <col min="14605" max="14605" width="46.85546875" style="60" customWidth="1"/>
    <col min="14606" max="14606" width="10.140625" style="60" bestFit="1" customWidth="1"/>
    <col min="14607" max="14607" width="13.85546875" style="60" customWidth="1"/>
    <col min="14608" max="14608" width="10.140625" style="60" bestFit="1" customWidth="1"/>
    <col min="14609" max="14609" width="9.140625" style="60"/>
    <col min="14610" max="14610" width="19.140625" style="60" customWidth="1"/>
    <col min="14611" max="14848" width="9.140625" style="60"/>
    <col min="14849" max="14849" width="3.140625" style="60" customWidth="1"/>
    <col min="14850" max="14850" width="13" style="60" customWidth="1"/>
    <col min="14851" max="14851" width="11" style="60" customWidth="1"/>
    <col min="14852" max="14852" width="7.5703125" style="60" customWidth="1"/>
    <col min="14853" max="14853" width="20.28515625" style="60" customWidth="1"/>
    <col min="14854" max="14854" width="133.140625" style="60" customWidth="1"/>
    <col min="14855" max="14855" width="19.140625" style="60" customWidth="1"/>
    <col min="14856" max="14856" width="22.42578125" style="60" customWidth="1"/>
    <col min="14857" max="14857" width="0" style="60" hidden="1" customWidth="1"/>
    <col min="14858" max="14858" width="19.5703125" style="60" customWidth="1"/>
    <col min="14859" max="14859" width="12.28515625" style="60" customWidth="1"/>
    <col min="14860" max="14860" width="21.5703125" style="60" customWidth="1"/>
    <col min="14861" max="14861" width="46.85546875" style="60" customWidth="1"/>
    <col min="14862" max="14862" width="10.140625" style="60" bestFit="1" customWidth="1"/>
    <col min="14863" max="14863" width="13.85546875" style="60" customWidth="1"/>
    <col min="14864" max="14864" width="10.140625" style="60" bestFit="1" customWidth="1"/>
    <col min="14865" max="14865" width="9.140625" style="60"/>
    <col min="14866" max="14866" width="19.140625" style="60" customWidth="1"/>
    <col min="14867" max="15104" width="9.140625" style="60"/>
    <col min="15105" max="15105" width="3.140625" style="60" customWidth="1"/>
    <col min="15106" max="15106" width="13" style="60" customWidth="1"/>
    <col min="15107" max="15107" width="11" style="60" customWidth="1"/>
    <col min="15108" max="15108" width="7.5703125" style="60" customWidth="1"/>
    <col min="15109" max="15109" width="20.28515625" style="60" customWidth="1"/>
    <col min="15110" max="15110" width="133.140625" style="60" customWidth="1"/>
    <col min="15111" max="15111" width="19.140625" style="60" customWidth="1"/>
    <col min="15112" max="15112" width="22.42578125" style="60" customWidth="1"/>
    <col min="15113" max="15113" width="0" style="60" hidden="1" customWidth="1"/>
    <col min="15114" max="15114" width="19.5703125" style="60" customWidth="1"/>
    <col min="15115" max="15115" width="12.28515625" style="60" customWidth="1"/>
    <col min="15116" max="15116" width="21.5703125" style="60" customWidth="1"/>
    <col min="15117" max="15117" width="46.85546875" style="60" customWidth="1"/>
    <col min="15118" max="15118" width="10.140625" style="60" bestFit="1" customWidth="1"/>
    <col min="15119" max="15119" width="13.85546875" style="60" customWidth="1"/>
    <col min="15120" max="15120" width="10.140625" style="60" bestFit="1" customWidth="1"/>
    <col min="15121" max="15121" width="9.140625" style="60"/>
    <col min="15122" max="15122" width="19.140625" style="60" customWidth="1"/>
    <col min="15123" max="15360" width="9.140625" style="60"/>
    <col min="15361" max="15361" width="3.140625" style="60" customWidth="1"/>
    <col min="15362" max="15362" width="13" style="60" customWidth="1"/>
    <col min="15363" max="15363" width="11" style="60" customWidth="1"/>
    <col min="15364" max="15364" width="7.5703125" style="60" customWidth="1"/>
    <col min="15365" max="15365" width="20.28515625" style="60" customWidth="1"/>
    <col min="15366" max="15366" width="133.140625" style="60" customWidth="1"/>
    <col min="15367" max="15367" width="19.140625" style="60" customWidth="1"/>
    <col min="15368" max="15368" width="22.42578125" style="60" customWidth="1"/>
    <col min="15369" max="15369" width="0" style="60" hidden="1" customWidth="1"/>
    <col min="15370" max="15370" width="19.5703125" style="60" customWidth="1"/>
    <col min="15371" max="15371" width="12.28515625" style="60" customWidth="1"/>
    <col min="15372" max="15372" width="21.5703125" style="60" customWidth="1"/>
    <col min="15373" max="15373" width="46.85546875" style="60" customWidth="1"/>
    <col min="15374" max="15374" width="10.140625" style="60" bestFit="1" customWidth="1"/>
    <col min="15375" max="15375" width="13.85546875" style="60" customWidth="1"/>
    <col min="15376" max="15376" width="10.140625" style="60" bestFit="1" customWidth="1"/>
    <col min="15377" max="15377" width="9.140625" style="60"/>
    <col min="15378" max="15378" width="19.140625" style="60" customWidth="1"/>
    <col min="15379" max="15616" width="9.140625" style="60"/>
    <col min="15617" max="15617" width="3.140625" style="60" customWidth="1"/>
    <col min="15618" max="15618" width="13" style="60" customWidth="1"/>
    <col min="15619" max="15619" width="11" style="60" customWidth="1"/>
    <col min="15620" max="15620" width="7.5703125" style="60" customWidth="1"/>
    <col min="15621" max="15621" width="20.28515625" style="60" customWidth="1"/>
    <col min="15622" max="15622" width="133.140625" style="60" customWidth="1"/>
    <col min="15623" max="15623" width="19.140625" style="60" customWidth="1"/>
    <col min="15624" max="15624" width="22.42578125" style="60" customWidth="1"/>
    <col min="15625" max="15625" width="0" style="60" hidden="1" customWidth="1"/>
    <col min="15626" max="15626" width="19.5703125" style="60" customWidth="1"/>
    <col min="15627" max="15627" width="12.28515625" style="60" customWidth="1"/>
    <col min="15628" max="15628" width="21.5703125" style="60" customWidth="1"/>
    <col min="15629" max="15629" width="46.85546875" style="60" customWidth="1"/>
    <col min="15630" max="15630" width="10.140625" style="60" bestFit="1" customWidth="1"/>
    <col min="15631" max="15631" width="13.85546875" style="60" customWidth="1"/>
    <col min="15632" max="15632" width="10.140625" style="60" bestFit="1" customWidth="1"/>
    <col min="15633" max="15633" width="9.140625" style="60"/>
    <col min="15634" max="15634" width="19.140625" style="60" customWidth="1"/>
    <col min="15635" max="15872" width="9.140625" style="60"/>
    <col min="15873" max="15873" width="3.140625" style="60" customWidth="1"/>
    <col min="15874" max="15874" width="13" style="60" customWidth="1"/>
    <col min="15875" max="15875" width="11" style="60" customWidth="1"/>
    <col min="15876" max="15876" width="7.5703125" style="60" customWidth="1"/>
    <col min="15877" max="15877" width="20.28515625" style="60" customWidth="1"/>
    <col min="15878" max="15878" width="133.140625" style="60" customWidth="1"/>
    <col min="15879" max="15879" width="19.140625" style="60" customWidth="1"/>
    <col min="15880" max="15880" width="22.42578125" style="60" customWidth="1"/>
    <col min="15881" max="15881" width="0" style="60" hidden="1" customWidth="1"/>
    <col min="15882" max="15882" width="19.5703125" style="60" customWidth="1"/>
    <col min="15883" max="15883" width="12.28515625" style="60" customWidth="1"/>
    <col min="15884" max="15884" width="21.5703125" style="60" customWidth="1"/>
    <col min="15885" max="15885" width="46.85546875" style="60" customWidth="1"/>
    <col min="15886" max="15886" width="10.140625" style="60" bestFit="1" customWidth="1"/>
    <col min="15887" max="15887" width="13.85546875" style="60" customWidth="1"/>
    <col min="15888" max="15888" width="10.140625" style="60" bestFit="1" customWidth="1"/>
    <col min="15889" max="15889" width="9.140625" style="60"/>
    <col min="15890" max="15890" width="19.140625" style="60" customWidth="1"/>
    <col min="15891" max="16128" width="9.140625" style="60"/>
    <col min="16129" max="16129" width="3.140625" style="60" customWidth="1"/>
    <col min="16130" max="16130" width="13" style="60" customWidth="1"/>
    <col min="16131" max="16131" width="11" style="60" customWidth="1"/>
    <col min="16132" max="16132" width="7.5703125" style="60" customWidth="1"/>
    <col min="16133" max="16133" width="20.28515625" style="60" customWidth="1"/>
    <col min="16134" max="16134" width="133.140625" style="60" customWidth="1"/>
    <col min="16135" max="16135" width="19.140625" style="60" customWidth="1"/>
    <col min="16136" max="16136" width="22.42578125" style="60" customWidth="1"/>
    <col min="16137" max="16137" width="0" style="60" hidden="1" customWidth="1"/>
    <col min="16138" max="16138" width="19.5703125" style="60" customWidth="1"/>
    <col min="16139" max="16139" width="12.28515625" style="60" customWidth="1"/>
    <col min="16140" max="16140" width="21.5703125" style="60" customWidth="1"/>
    <col min="16141" max="16141" width="46.85546875" style="60" customWidth="1"/>
    <col min="16142" max="16142" width="10.140625" style="60" bestFit="1" customWidth="1"/>
    <col min="16143" max="16143" width="13.85546875" style="60" customWidth="1"/>
    <col min="16144" max="16144" width="10.140625" style="60" bestFit="1" customWidth="1"/>
    <col min="16145" max="16145" width="9.140625" style="60"/>
    <col min="16146" max="16146" width="19.140625" style="60" customWidth="1"/>
    <col min="16147" max="16384" width="9.140625" style="60"/>
  </cols>
  <sheetData>
    <row r="1" spans="1:17" ht="20.25" customHeight="1">
      <c r="B1" s="511" t="s">
        <v>491</v>
      </c>
      <c r="C1" s="511"/>
      <c r="D1" s="511"/>
      <c r="E1" s="511"/>
      <c r="F1" s="511"/>
      <c r="G1" s="511"/>
      <c r="H1" s="511"/>
      <c r="I1" s="118"/>
      <c r="J1" s="119"/>
      <c r="K1" s="409" t="s">
        <v>94</v>
      </c>
    </row>
    <row r="2" spans="1:17" ht="3" customHeight="1"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17" ht="18.75" customHeight="1">
      <c r="B3" s="420" t="s">
        <v>95</v>
      </c>
      <c r="C3" s="452"/>
      <c r="D3" s="452"/>
      <c r="E3" s="452"/>
      <c r="F3" s="452"/>
      <c r="G3" s="452"/>
      <c r="H3" s="452"/>
      <c r="I3" s="452"/>
      <c r="J3" s="513"/>
      <c r="K3" s="421"/>
      <c r="M3" s="120" t="s">
        <v>96</v>
      </c>
      <c r="N3" s="121"/>
      <c r="O3" s="121"/>
      <c r="P3" s="121"/>
      <c r="Q3" s="121"/>
    </row>
    <row r="4" spans="1:17" s="13" customFormat="1" ht="29.25" customHeight="1">
      <c r="B4" s="122" t="s">
        <v>97</v>
      </c>
      <c r="C4" s="514" t="s">
        <v>499</v>
      </c>
      <c r="D4" s="515"/>
      <c r="E4" s="515"/>
      <c r="F4" s="515"/>
      <c r="G4" s="516"/>
      <c r="H4" s="517" t="s">
        <v>98</v>
      </c>
      <c r="I4" s="518"/>
      <c r="J4" s="314" t="s">
        <v>500</v>
      </c>
      <c r="K4" s="123"/>
      <c r="N4" s="124"/>
      <c r="O4" s="124"/>
      <c r="P4" s="124"/>
      <c r="Q4" s="124"/>
    </row>
    <row r="5" spans="1:17" ht="32.25" customHeight="1">
      <c r="A5" s="59"/>
      <c r="B5" s="125" t="s">
        <v>99</v>
      </c>
      <c r="C5" s="501" t="s">
        <v>100</v>
      </c>
      <c r="D5" s="501"/>
      <c r="E5" s="501"/>
      <c r="F5" s="501"/>
      <c r="G5" s="501"/>
      <c r="H5" s="126"/>
      <c r="I5" s="126"/>
      <c r="J5" s="127">
        <v>16.603000000000002</v>
      </c>
      <c r="K5" s="126" t="s">
        <v>101</v>
      </c>
      <c r="M5" s="128"/>
      <c r="N5" s="121"/>
      <c r="O5" s="121"/>
      <c r="P5" s="121"/>
      <c r="Q5" s="121"/>
    </row>
    <row r="6" spans="1:17" ht="32.25" customHeight="1">
      <c r="A6" s="59"/>
      <c r="B6" s="125" t="s">
        <v>102</v>
      </c>
      <c r="C6" s="501" t="s">
        <v>103</v>
      </c>
      <c r="D6" s="501"/>
      <c r="E6" s="501"/>
      <c r="F6" s="501"/>
      <c r="G6" s="501"/>
      <c r="H6" s="126"/>
      <c r="I6" s="126"/>
      <c r="J6" s="129">
        <v>0.66100000000000003</v>
      </c>
      <c r="K6" s="126" t="s">
        <v>101</v>
      </c>
      <c r="N6" s="121"/>
      <c r="O6" s="121"/>
      <c r="P6" s="121"/>
      <c r="Q6" s="121"/>
    </row>
    <row r="7" spans="1:17" ht="32.25" customHeight="1">
      <c r="A7" s="59"/>
      <c r="B7" s="125" t="s">
        <v>104</v>
      </c>
      <c r="C7" s="502" t="s">
        <v>105</v>
      </c>
      <c r="D7" s="503"/>
      <c r="E7" s="503"/>
      <c r="F7" s="503"/>
      <c r="G7" s="504"/>
      <c r="H7" s="126"/>
      <c r="I7" s="126"/>
      <c r="J7" s="129">
        <v>0</v>
      </c>
      <c r="K7" s="126" t="s">
        <v>101</v>
      </c>
      <c r="L7" s="59"/>
      <c r="M7" s="128"/>
      <c r="N7" s="121"/>
      <c r="O7" s="121"/>
      <c r="P7" s="121"/>
      <c r="Q7" s="121"/>
    </row>
    <row r="8" spans="1:17" ht="33.75" customHeight="1">
      <c r="A8" s="59"/>
      <c r="B8" s="125" t="s">
        <v>106</v>
      </c>
      <c r="C8" s="502" t="s">
        <v>107</v>
      </c>
      <c r="D8" s="503"/>
      <c r="E8" s="503"/>
      <c r="F8" s="503"/>
      <c r="G8" s="504"/>
      <c r="H8" s="126"/>
      <c r="I8" s="126"/>
      <c r="J8" s="129">
        <v>0</v>
      </c>
      <c r="K8" s="126" t="s">
        <v>101</v>
      </c>
      <c r="M8" s="128"/>
      <c r="N8" s="121"/>
      <c r="O8" s="121"/>
      <c r="P8" s="121"/>
      <c r="Q8" s="121"/>
    </row>
    <row r="9" spans="1:17" ht="31.5" customHeight="1">
      <c r="A9" s="59"/>
      <c r="B9" s="125" t="s">
        <v>108</v>
      </c>
      <c r="C9" s="502" t="s">
        <v>109</v>
      </c>
      <c r="D9" s="503"/>
      <c r="E9" s="503"/>
      <c r="F9" s="503"/>
      <c r="G9" s="504"/>
      <c r="H9" s="126"/>
      <c r="I9" s="126"/>
      <c r="J9" s="129">
        <v>0.77600000000000002</v>
      </c>
      <c r="K9" s="126" t="s">
        <v>101</v>
      </c>
      <c r="M9" s="128" t="s">
        <v>479</v>
      </c>
      <c r="N9" s="121"/>
      <c r="O9" s="121"/>
      <c r="P9" s="121"/>
      <c r="Q9" s="121"/>
    </row>
    <row r="10" spans="1:17" ht="33" customHeight="1">
      <c r="A10" s="59"/>
      <c r="B10" s="125" t="s">
        <v>110</v>
      </c>
      <c r="C10" s="505" t="s">
        <v>111</v>
      </c>
      <c r="D10" s="506"/>
      <c r="E10" s="506"/>
      <c r="F10" s="506"/>
      <c r="G10" s="507"/>
      <c r="H10" s="126"/>
      <c r="I10" s="126"/>
      <c r="J10" s="129">
        <v>0.25700000000000001</v>
      </c>
      <c r="K10" s="126" t="s">
        <v>101</v>
      </c>
      <c r="M10" s="128"/>
      <c r="N10" s="121"/>
      <c r="O10" s="121"/>
      <c r="P10" s="121"/>
      <c r="Q10" s="121"/>
    </row>
    <row r="11" spans="1:17" ht="31.5" customHeight="1">
      <c r="A11" s="130"/>
      <c r="B11" s="125" t="s">
        <v>112</v>
      </c>
      <c r="C11" s="508" t="s">
        <v>113</v>
      </c>
      <c r="D11" s="509"/>
      <c r="E11" s="509"/>
      <c r="F11" s="509"/>
      <c r="G11" s="510"/>
      <c r="H11" s="131"/>
      <c r="I11" s="131"/>
      <c r="J11" s="129">
        <f>SUM(J5:J10)</f>
        <v>18.297000000000004</v>
      </c>
      <c r="K11" s="126" t="s">
        <v>101</v>
      </c>
      <c r="M11" s="128" t="s">
        <v>114</v>
      </c>
      <c r="N11" s="121"/>
      <c r="O11" s="121"/>
      <c r="P11" s="121"/>
      <c r="Q11" s="121"/>
    </row>
    <row r="12" spans="1:17" ht="27" customHeight="1">
      <c r="A12" s="130"/>
      <c r="B12" s="125"/>
      <c r="C12" s="524" t="s">
        <v>115</v>
      </c>
      <c r="D12" s="525"/>
      <c r="E12" s="525"/>
      <c r="F12" s="525"/>
      <c r="G12" s="526"/>
      <c r="H12" s="131"/>
      <c r="I12" s="131"/>
      <c r="J12" s="132"/>
      <c r="K12" s="126"/>
      <c r="M12" s="128" t="s">
        <v>116</v>
      </c>
      <c r="N12" s="121"/>
      <c r="O12" s="121"/>
      <c r="P12" s="121"/>
      <c r="Q12" s="121"/>
    </row>
    <row r="13" spans="1:17" ht="27" customHeight="1">
      <c r="A13" s="130"/>
      <c r="B13" s="125" t="s">
        <v>117</v>
      </c>
      <c r="C13" s="522" t="s">
        <v>118</v>
      </c>
      <c r="D13" s="522"/>
      <c r="E13" s="522"/>
      <c r="F13" s="522"/>
      <c r="G13" s="522"/>
      <c r="H13" s="131"/>
      <c r="I13" s="133"/>
      <c r="J13" s="132">
        <f>G59</f>
        <v>1.488</v>
      </c>
      <c r="K13" s="126" t="s">
        <v>101</v>
      </c>
      <c r="L13" s="60" t="s">
        <v>35</v>
      </c>
      <c r="M13" s="128" t="s">
        <v>119</v>
      </c>
      <c r="N13" s="128" t="s">
        <v>119</v>
      </c>
      <c r="O13" s="121"/>
      <c r="P13" s="121"/>
      <c r="Q13" s="134"/>
    </row>
    <row r="14" spans="1:17" ht="30.75" customHeight="1">
      <c r="A14" s="130"/>
      <c r="B14" s="125" t="s">
        <v>120</v>
      </c>
      <c r="C14" s="122" t="s">
        <v>121</v>
      </c>
      <c r="D14" s="385"/>
      <c r="E14" s="386"/>
      <c r="F14" s="386"/>
      <c r="G14" s="387"/>
      <c r="H14" s="135"/>
      <c r="I14" s="133"/>
      <c r="J14" s="132">
        <f>G60</f>
        <v>0.45400000000000001</v>
      </c>
      <c r="K14" s="126" t="s">
        <v>101</v>
      </c>
      <c r="L14" s="60" t="s">
        <v>35</v>
      </c>
      <c r="M14" s="128"/>
      <c r="N14" s="121"/>
      <c r="O14" s="121"/>
      <c r="P14" s="121"/>
      <c r="Q14" s="134"/>
    </row>
    <row r="15" spans="1:17" ht="29.25" customHeight="1">
      <c r="A15" s="130"/>
      <c r="B15" s="125" t="s">
        <v>122</v>
      </c>
      <c r="C15" s="502" t="s">
        <v>123</v>
      </c>
      <c r="D15" s="503"/>
      <c r="E15" s="503"/>
      <c r="F15" s="503"/>
      <c r="G15" s="504"/>
      <c r="H15" s="135"/>
      <c r="I15" s="133"/>
      <c r="J15" s="132">
        <f>G62</f>
        <v>0.42</v>
      </c>
      <c r="K15" s="126" t="s">
        <v>127</v>
      </c>
      <c r="M15" s="128"/>
      <c r="N15" s="121"/>
      <c r="O15" s="121"/>
      <c r="P15" s="121"/>
      <c r="Q15" s="134"/>
    </row>
    <row r="16" spans="1:17" ht="29.25" customHeight="1">
      <c r="A16" s="130"/>
      <c r="B16" s="125" t="s">
        <v>124</v>
      </c>
      <c r="C16" s="502" t="s">
        <v>125</v>
      </c>
      <c r="D16" s="503"/>
      <c r="E16" s="503"/>
      <c r="F16" s="503"/>
      <c r="G16" s="504"/>
      <c r="H16" s="135"/>
      <c r="I16" s="133"/>
      <c r="J16" s="132">
        <f>G63</f>
        <v>0.26500000000000001</v>
      </c>
      <c r="K16" s="126" t="s">
        <v>493</v>
      </c>
      <c r="M16" s="128"/>
      <c r="N16" s="121"/>
      <c r="O16" s="121"/>
      <c r="P16" s="121"/>
      <c r="Q16" s="134"/>
    </row>
    <row r="17" spans="1:19" ht="33" customHeight="1">
      <c r="A17" s="130"/>
      <c r="B17" s="125" t="s">
        <v>126</v>
      </c>
      <c r="C17" s="505" t="s">
        <v>492</v>
      </c>
      <c r="D17" s="506"/>
      <c r="E17" s="506"/>
      <c r="F17" s="506"/>
      <c r="G17" s="507"/>
      <c r="H17" s="135"/>
      <c r="I17" s="133"/>
      <c r="J17" s="132">
        <f>G64</f>
        <v>0.82899999999999996</v>
      </c>
      <c r="K17" s="126" t="s">
        <v>127</v>
      </c>
      <c r="M17" s="128"/>
      <c r="N17" s="121"/>
      <c r="O17" s="121"/>
      <c r="P17" s="121"/>
      <c r="Q17" s="134"/>
    </row>
    <row r="18" spans="1:19" ht="1.5" customHeight="1">
      <c r="A18" s="130"/>
      <c r="B18" s="125" t="s">
        <v>120</v>
      </c>
      <c r="C18" s="527" t="s">
        <v>35</v>
      </c>
      <c r="D18" s="528"/>
      <c r="E18" s="528"/>
      <c r="F18" s="528"/>
      <c r="G18" s="529"/>
      <c r="H18" s="131"/>
      <c r="I18" s="131"/>
      <c r="J18" s="132">
        <f>J11-J13+J14+J17</f>
        <v>18.092000000000006</v>
      </c>
      <c r="K18" s="126" t="s">
        <v>101</v>
      </c>
      <c r="M18" s="128" t="s">
        <v>128</v>
      </c>
      <c r="N18" s="121"/>
      <c r="O18" s="121"/>
      <c r="P18" s="121"/>
      <c r="Q18" s="121"/>
    </row>
    <row r="19" spans="1:19" ht="33.75" hidden="1" customHeight="1">
      <c r="A19" s="130"/>
      <c r="B19" s="125"/>
      <c r="C19" s="505"/>
      <c r="D19" s="506"/>
      <c r="E19" s="506"/>
      <c r="F19" s="506"/>
      <c r="G19" s="507"/>
      <c r="H19" s="315"/>
      <c r="I19" s="315"/>
      <c r="J19" s="136"/>
      <c r="K19" s="126"/>
      <c r="M19" s="128"/>
      <c r="N19" s="121"/>
      <c r="O19" s="121"/>
      <c r="P19" s="121"/>
      <c r="Q19" s="121"/>
    </row>
    <row r="20" spans="1:19" ht="28.5" customHeight="1">
      <c r="A20" s="130"/>
      <c r="B20" s="125"/>
      <c r="C20" s="519"/>
      <c r="D20" s="520"/>
      <c r="E20" s="520"/>
      <c r="F20" s="520"/>
      <c r="G20" s="521"/>
      <c r="H20" s="131"/>
      <c r="I20" s="131"/>
      <c r="J20" s="136"/>
      <c r="K20" s="126"/>
      <c r="M20" s="128"/>
      <c r="N20" s="121"/>
      <c r="O20" s="121"/>
      <c r="P20" s="121"/>
      <c r="Q20" s="121"/>
    </row>
    <row r="21" spans="1:19" ht="35.25" customHeight="1">
      <c r="A21" s="130"/>
      <c r="B21" s="125" t="s">
        <v>122</v>
      </c>
      <c r="C21" s="522" t="s">
        <v>129</v>
      </c>
      <c r="D21" s="522"/>
      <c r="E21" s="522"/>
      <c r="F21" s="522"/>
      <c r="G21" s="522"/>
      <c r="H21" s="131"/>
      <c r="I21" s="131"/>
      <c r="J21" s="137">
        <f>G58</f>
        <v>15.357164991000001</v>
      </c>
      <c r="K21" s="126" t="s">
        <v>101</v>
      </c>
      <c r="M21" s="138">
        <v>5545.6049999999996</v>
      </c>
      <c r="N21" s="121"/>
      <c r="O21" s="121"/>
      <c r="P21" s="121"/>
      <c r="Q21" s="121"/>
    </row>
    <row r="22" spans="1:19" ht="36" customHeight="1">
      <c r="A22" s="130"/>
      <c r="B22" s="125" t="s">
        <v>124</v>
      </c>
      <c r="C22" s="508" t="s">
        <v>130</v>
      </c>
      <c r="D22" s="509"/>
      <c r="E22" s="509"/>
      <c r="F22" s="509"/>
      <c r="G22" s="510"/>
      <c r="H22" s="131"/>
      <c r="I22" s="131"/>
      <c r="J22" s="136">
        <f>G110+J11</f>
        <v>33.319822202000012</v>
      </c>
      <c r="K22" s="126" t="s">
        <v>101</v>
      </c>
      <c r="M22" s="121"/>
      <c r="N22" s="121"/>
      <c r="O22" s="121"/>
      <c r="P22" s="121"/>
      <c r="Q22" s="121"/>
    </row>
    <row r="23" spans="1:19" ht="24.75" customHeight="1">
      <c r="A23" s="130"/>
      <c r="B23" s="125" t="s">
        <v>126</v>
      </c>
      <c r="C23" s="523" t="s">
        <v>131</v>
      </c>
      <c r="D23" s="523"/>
      <c r="E23" s="523"/>
      <c r="F23" s="523"/>
      <c r="G23" s="523"/>
      <c r="H23" s="131"/>
      <c r="I23" s="131"/>
      <c r="J23" s="139">
        <f>G122</f>
        <v>33.649000000000001</v>
      </c>
      <c r="K23" s="126" t="s">
        <v>101</v>
      </c>
      <c r="M23" s="380" t="s">
        <v>101</v>
      </c>
      <c r="N23" s="140" t="s">
        <v>132</v>
      </c>
      <c r="O23" s="134"/>
      <c r="P23" s="134"/>
      <c r="Q23" s="121"/>
    </row>
    <row r="24" spans="1:19" ht="27" customHeight="1">
      <c r="A24" s="344"/>
      <c r="B24" s="141"/>
      <c r="C24" s="480" t="s">
        <v>133</v>
      </c>
      <c r="D24" s="481"/>
      <c r="E24" s="481"/>
      <c r="F24" s="481"/>
      <c r="G24" s="482"/>
      <c r="H24" s="131"/>
      <c r="I24" s="131"/>
      <c r="J24" s="139">
        <f>G123</f>
        <v>0</v>
      </c>
      <c r="K24" s="126" t="s">
        <v>101</v>
      </c>
      <c r="M24" s="479" t="s">
        <v>134</v>
      </c>
      <c r="N24" s="479"/>
      <c r="O24" s="479"/>
      <c r="P24" s="479"/>
      <c r="Q24" s="121"/>
      <c r="S24" s="60">
        <v>0.69110000000000005</v>
      </c>
    </row>
    <row r="25" spans="1:19" ht="24.75" customHeight="1">
      <c r="A25" s="344"/>
      <c r="B25" s="142"/>
      <c r="C25" s="480" t="s">
        <v>135</v>
      </c>
      <c r="D25" s="481"/>
      <c r="E25" s="481"/>
      <c r="F25" s="481"/>
      <c r="G25" s="482"/>
      <c r="H25" s="143"/>
      <c r="I25" s="131"/>
      <c r="J25" s="144">
        <f>G124</f>
        <v>33.649000000000001</v>
      </c>
      <c r="K25" s="126" t="s">
        <v>101</v>
      </c>
      <c r="M25" s="145" t="s">
        <v>136</v>
      </c>
      <c r="N25" s="146"/>
      <c r="O25" s="146"/>
      <c r="P25" s="146"/>
      <c r="Q25" s="121"/>
      <c r="S25" s="60">
        <f>0.6911*0.04</f>
        <v>2.7644000000000002E-2</v>
      </c>
    </row>
    <row r="26" spans="1:19" ht="22.5" customHeight="1">
      <c r="A26" s="344"/>
      <c r="B26" s="483" t="s">
        <v>17</v>
      </c>
      <c r="C26" s="484"/>
      <c r="D26" s="484"/>
      <c r="E26" s="484"/>
      <c r="F26" s="484"/>
      <c r="G26" s="484"/>
      <c r="H26" s="484"/>
      <c r="I26" s="484"/>
      <c r="J26" s="484"/>
      <c r="K26" s="485"/>
      <c r="M26" s="145"/>
      <c r="N26" s="146"/>
      <c r="O26" s="146"/>
      <c r="P26" s="146"/>
      <c r="Q26" s="121"/>
    </row>
    <row r="27" spans="1:19" ht="18.75" hidden="1" customHeight="1">
      <c r="A27" s="147"/>
      <c r="B27" s="492" t="s">
        <v>137</v>
      </c>
      <c r="C27" s="493"/>
      <c r="D27" s="493"/>
      <c r="E27" s="493"/>
      <c r="F27" s="493"/>
      <c r="G27" s="493"/>
      <c r="H27" s="493"/>
      <c r="I27" s="493"/>
      <c r="J27" s="493"/>
      <c r="K27" s="494"/>
    </row>
    <row r="28" spans="1:19" ht="16.5" hidden="1" customHeight="1">
      <c r="A28" s="147"/>
      <c r="B28" s="483" t="s">
        <v>138</v>
      </c>
      <c r="C28" s="484"/>
      <c r="D28" s="484"/>
      <c r="E28" s="484"/>
      <c r="F28" s="484"/>
      <c r="G28" s="484"/>
      <c r="H28" s="484"/>
      <c r="I28" s="484"/>
      <c r="J28" s="484"/>
      <c r="K28" s="485"/>
    </row>
    <row r="29" spans="1:19" ht="18.75" hidden="1" customHeight="1">
      <c r="A29" s="344"/>
      <c r="B29" s="148"/>
      <c r="C29" s="486" t="s">
        <v>139</v>
      </c>
      <c r="D29" s="487"/>
      <c r="E29" s="487"/>
      <c r="F29" s="487"/>
      <c r="G29" s="488"/>
      <c r="H29" s="149">
        <v>4.9689999999999998E-2</v>
      </c>
      <c r="I29" s="149">
        <v>4.9689999999999998E-2</v>
      </c>
      <c r="J29" s="150">
        <v>4.9689999999999998E-2</v>
      </c>
      <c r="K29" s="126" t="s">
        <v>101</v>
      </c>
      <c r="M29" s="151">
        <v>1.226</v>
      </c>
      <c r="N29" s="152" t="s">
        <v>140</v>
      </c>
      <c r="O29" s="153">
        <f>M29*1</f>
        <v>1.226</v>
      </c>
      <c r="P29" s="121"/>
      <c r="Q29" s="121"/>
    </row>
    <row r="30" spans="1:19" ht="15" hidden="1" customHeight="1">
      <c r="A30" s="344"/>
      <c r="B30" s="489" t="s">
        <v>141</v>
      </c>
      <c r="C30" s="490"/>
      <c r="D30" s="490"/>
      <c r="E30" s="490"/>
      <c r="F30" s="490"/>
      <c r="G30" s="490"/>
      <c r="H30" s="490"/>
      <c r="I30" s="490"/>
      <c r="J30" s="490"/>
      <c r="K30" s="491"/>
      <c r="M30" s="121"/>
      <c r="N30" s="121"/>
      <c r="O30" s="121"/>
      <c r="P30" s="121"/>
      <c r="Q30" s="121"/>
    </row>
    <row r="31" spans="1:19" ht="18.75" hidden="1" customHeight="1">
      <c r="A31" s="344"/>
      <c r="B31" s="141"/>
      <c r="C31" s="486" t="s">
        <v>142</v>
      </c>
      <c r="D31" s="487"/>
      <c r="E31" s="487"/>
      <c r="F31" s="487"/>
      <c r="G31" s="488"/>
      <c r="H31" s="149">
        <v>1.226</v>
      </c>
      <c r="I31" s="149">
        <v>0.2702</v>
      </c>
      <c r="J31" s="150">
        <v>1.226</v>
      </c>
      <c r="K31" s="126" t="s">
        <v>101</v>
      </c>
      <c r="M31" s="121"/>
      <c r="N31" s="121"/>
      <c r="O31" s="121"/>
      <c r="P31" s="121"/>
      <c r="Q31" s="121"/>
    </row>
    <row r="32" spans="1:19" ht="18.75" hidden="1" customHeight="1">
      <c r="A32" s="344"/>
      <c r="B32" s="154"/>
      <c r="C32" s="486" t="s">
        <v>143</v>
      </c>
      <c r="D32" s="487"/>
      <c r="E32" s="487"/>
      <c r="F32" s="487"/>
      <c r="G32" s="488"/>
      <c r="H32" s="149">
        <v>0</v>
      </c>
      <c r="I32" s="149">
        <v>0.2702</v>
      </c>
      <c r="J32" s="150">
        <v>0</v>
      </c>
      <c r="K32" s="126" t="s">
        <v>127</v>
      </c>
      <c r="M32" s="121"/>
      <c r="N32" s="121"/>
      <c r="O32" s="121"/>
      <c r="P32" s="121"/>
      <c r="Q32" s="121"/>
    </row>
    <row r="33" spans="1:22" ht="15" hidden="1" customHeight="1">
      <c r="A33" s="344"/>
      <c r="B33" s="483" t="s">
        <v>144</v>
      </c>
      <c r="C33" s="484"/>
      <c r="D33" s="484"/>
      <c r="E33" s="484"/>
      <c r="F33" s="484"/>
      <c r="G33" s="484"/>
      <c r="H33" s="484"/>
      <c r="I33" s="484"/>
      <c r="J33" s="484"/>
      <c r="K33" s="485"/>
      <c r="M33" s="121"/>
      <c r="N33" s="121"/>
      <c r="O33" s="121"/>
      <c r="P33" s="121"/>
      <c r="Q33" s="121"/>
    </row>
    <row r="34" spans="1:22" ht="18.75" hidden="1" customHeight="1">
      <c r="A34" s="344"/>
      <c r="B34" s="141"/>
      <c r="C34" s="486" t="s">
        <v>145</v>
      </c>
      <c r="D34" s="487"/>
      <c r="E34" s="487"/>
      <c r="F34" s="487"/>
      <c r="G34" s="488"/>
      <c r="H34" s="155">
        <v>1.6999999999999999E-3</v>
      </c>
      <c r="I34" s="155">
        <v>1.6999999999999999E-3</v>
      </c>
      <c r="J34" s="156">
        <v>1.6999999999999999E-3</v>
      </c>
      <c r="K34" s="126" t="s">
        <v>101</v>
      </c>
      <c r="M34" s="121"/>
      <c r="N34" s="121"/>
      <c r="O34" s="121"/>
      <c r="P34" s="121"/>
      <c r="Q34" s="121"/>
    </row>
    <row r="35" spans="1:22" ht="18.75" hidden="1" customHeight="1">
      <c r="A35" s="344"/>
      <c r="B35" s="141"/>
      <c r="C35" s="486" t="s">
        <v>142</v>
      </c>
      <c r="D35" s="487"/>
      <c r="E35" s="487"/>
      <c r="F35" s="487"/>
      <c r="G35" s="488"/>
      <c r="H35" s="149">
        <v>0.2702</v>
      </c>
      <c r="I35" s="149">
        <v>0.2702</v>
      </c>
      <c r="J35" s="150">
        <v>0.2702</v>
      </c>
      <c r="K35" s="126" t="s">
        <v>101</v>
      </c>
      <c r="M35" s="121"/>
      <c r="N35" s="121"/>
      <c r="O35" s="121"/>
      <c r="P35" s="121"/>
      <c r="Q35" s="121"/>
    </row>
    <row r="36" spans="1:22" ht="15" hidden="1" customHeight="1">
      <c r="A36" s="344"/>
      <c r="B36" s="483" t="s">
        <v>146</v>
      </c>
      <c r="C36" s="484"/>
      <c r="D36" s="484"/>
      <c r="E36" s="484"/>
      <c r="F36" s="484"/>
      <c r="G36" s="484"/>
      <c r="H36" s="484"/>
      <c r="I36" s="484"/>
      <c r="J36" s="484"/>
      <c r="K36" s="485"/>
      <c r="M36" s="121"/>
      <c r="N36" s="121"/>
      <c r="O36" s="121"/>
      <c r="P36" s="121"/>
      <c r="Q36" s="121"/>
    </row>
    <row r="37" spans="1:22" ht="15" hidden="1" customHeight="1">
      <c r="A37" s="344"/>
      <c r="B37" s="483" t="s">
        <v>138</v>
      </c>
      <c r="C37" s="484"/>
      <c r="D37" s="484"/>
      <c r="E37" s="484"/>
      <c r="F37" s="484"/>
      <c r="G37" s="484"/>
      <c r="H37" s="484"/>
      <c r="I37" s="484"/>
      <c r="J37" s="484"/>
      <c r="K37" s="485"/>
      <c r="M37" s="121"/>
      <c r="N37" s="121"/>
      <c r="O37" s="121"/>
      <c r="P37" s="121"/>
      <c r="Q37" s="121"/>
    </row>
    <row r="38" spans="1:22" ht="18.75" hidden="1" customHeight="1">
      <c r="A38" s="157"/>
      <c r="B38" s="131"/>
      <c r="C38" s="495" t="s">
        <v>147</v>
      </c>
      <c r="D38" s="496"/>
      <c r="E38" s="496"/>
      <c r="F38" s="496"/>
      <c r="G38" s="497"/>
      <c r="H38" s="155">
        <v>0.36431999999999998</v>
      </c>
      <c r="I38" s="155">
        <v>0.36431999999999998</v>
      </c>
      <c r="J38" s="156">
        <v>0.36431999999999998</v>
      </c>
      <c r="K38" s="126" t="s">
        <v>101</v>
      </c>
    </row>
    <row r="39" spans="1:22" ht="15" hidden="1" customHeight="1">
      <c r="A39" s="147"/>
      <c r="B39" s="489" t="s">
        <v>141</v>
      </c>
      <c r="C39" s="490"/>
      <c r="D39" s="490"/>
      <c r="E39" s="490"/>
      <c r="F39" s="490"/>
      <c r="G39" s="490"/>
      <c r="H39" s="490"/>
      <c r="I39" s="490"/>
      <c r="J39" s="490"/>
      <c r="K39" s="491"/>
    </row>
    <row r="40" spans="1:22" ht="18.75" hidden="1" customHeight="1">
      <c r="A40" s="344"/>
      <c r="B40" s="141"/>
      <c r="C40" s="495" t="s">
        <v>148</v>
      </c>
      <c r="D40" s="496"/>
      <c r="E40" s="496"/>
      <c r="F40" s="496"/>
      <c r="G40" s="497"/>
      <c r="H40" s="158">
        <v>2.9470000000000001</v>
      </c>
      <c r="I40" s="159"/>
      <c r="J40" s="132">
        <f t="shared" ref="J40:J47" si="0">H40*1</f>
        <v>2.9470000000000001</v>
      </c>
      <c r="K40" s="126" t="s">
        <v>101</v>
      </c>
      <c r="M40" s="121"/>
      <c r="N40" s="121"/>
      <c r="O40" s="121"/>
      <c r="P40" s="121"/>
      <c r="Q40" s="121"/>
    </row>
    <row r="41" spans="1:22" ht="18.75" hidden="1" customHeight="1">
      <c r="A41" s="344"/>
      <c r="B41" s="141"/>
      <c r="C41" s="495" t="s">
        <v>149</v>
      </c>
      <c r="D41" s="496"/>
      <c r="E41" s="496"/>
      <c r="F41" s="496"/>
      <c r="G41" s="497"/>
      <c r="H41" s="498">
        <v>0.58943999999999996</v>
      </c>
      <c r="I41" s="499"/>
      <c r="J41" s="132">
        <f t="shared" si="0"/>
        <v>0.58943999999999996</v>
      </c>
      <c r="K41" s="126" t="s">
        <v>101</v>
      </c>
      <c r="M41" s="145" t="s">
        <v>136</v>
      </c>
      <c r="N41" s="121"/>
      <c r="O41" s="500" t="s">
        <v>150</v>
      </c>
      <c r="P41" s="500"/>
      <c r="Q41" s="500"/>
      <c r="R41" s="500"/>
    </row>
    <row r="42" spans="1:22" ht="18.75" hidden="1" customHeight="1">
      <c r="A42" s="344"/>
      <c r="B42" s="141"/>
      <c r="C42" s="495" t="s">
        <v>151</v>
      </c>
      <c r="D42" s="496"/>
      <c r="E42" s="496"/>
      <c r="F42" s="496"/>
      <c r="G42" s="497"/>
      <c r="H42" s="498">
        <v>1.7681</v>
      </c>
      <c r="I42" s="499"/>
      <c r="J42" s="132">
        <f t="shared" si="0"/>
        <v>1.7681</v>
      </c>
      <c r="K42" s="126" t="s">
        <v>101</v>
      </c>
      <c r="M42" s="121"/>
      <c r="N42" s="121"/>
      <c r="O42" s="384"/>
      <c r="P42" s="384"/>
      <c r="Q42" s="384"/>
      <c r="R42" s="384"/>
      <c r="S42" s="500" t="s">
        <v>152</v>
      </c>
      <c r="T42" s="500"/>
      <c r="U42" s="500"/>
      <c r="V42" s="500"/>
    </row>
    <row r="43" spans="1:22" ht="18.75" hidden="1" customHeight="1">
      <c r="A43" s="344"/>
      <c r="B43" s="141"/>
      <c r="C43" s="495" t="s">
        <v>153</v>
      </c>
      <c r="D43" s="496"/>
      <c r="E43" s="497"/>
      <c r="F43" s="495"/>
      <c r="G43" s="497"/>
      <c r="H43" s="158"/>
      <c r="I43" s="159"/>
      <c r="J43" s="132">
        <f t="shared" si="0"/>
        <v>0</v>
      </c>
      <c r="K43" s="126" t="s">
        <v>127</v>
      </c>
      <c r="M43" s="121"/>
      <c r="N43" s="121"/>
      <c r="O43" s="384" t="s">
        <v>154</v>
      </c>
      <c r="P43" s="384"/>
      <c r="Q43" s="384"/>
      <c r="R43" s="384"/>
    </row>
    <row r="44" spans="1:22" ht="18.75" hidden="1" customHeight="1">
      <c r="A44" s="344"/>
      <c r="B44" s="141"/>
      <c r="C44" s="495" t="s">
        <v>155</v>
      </c>
      <c r="D44" s="496"/>
      <c r="E44" s="496"/>
      <c r="F44" s="496"/>
      <c r="G44" s="497"/>
      <c r="H44" s="158">
        <v>7.1199999999999999E-2</v>
      </c>
      <c r="I44" s="159" t="s">
        <v>140</v>
      </c>
      <c r="J44" s="132">
        <f t="shared" si="0"/>
        <v>7.1199999999999999E-2</v>
      </c>
      <c r="K44" s="126" t="s">
        <v>101</v>
      </c>
      <c r="M44" s="121"/>
      <c r="N44" s="121"/>
      <c r="O44" s="121"/>
      <c r="P44" s="121"/>
      <c r="Q44" s="121"/>
    </row>
    <row r="45" spans="1:22" ht="18.75" hidden="1" customHeight="1">
      <c r="A45" s="344"/>
      <c r="B45" s="141"/>
      <c r="C45" s="495" t="s">
        <v>156</v>
      </c>
      <c r="D45" s="496"/>
      <c r="E45" s="496"/>
      <c r="F45" s="496"/>
      <c r="G45" s="497"/>
      <c r="H45" s="158">
        <v>1.4146000000000001</v>
      </c>
      <c r="I45" s="159" t="s">
        <v>140</v>
      </c>
      <c r="J45" s="132">
        <f t="shared" si="0"/>
        <v>1.4146000000000001</v>
      </c>
      <c r="K45" s="126" t="s">
        <v>101</v>
      </c>
      <c r="M45" s="121"/>
      <c r="N45" s="121"/>
      <c r="O45" s="121"/>
      <c r="P45" s="121"/>
      <c r="Q45" s="121"/>
    </row>
    <row r="46" spans="1:22" ht="18.75" hidden="1" customHeight="1">
      <c r="A46" s="344"/>
      <c r="B46" s="141"/>
      <c r="C46" s="530" t="s">
        <v>157</v>
      </c>
      <c r="D46" s="531"/>
      <c r="E46" s="531"/>
      <c r="F46" s="531"/>
      <c r="G46" s="532"/>
      <c r="H46" s="143" t="e">
        <f>#REF!</f>
        <v>#REF!</v>
      </c>
      <c r="I46" s="160"/>
      <c r="J46" s="132" t="e">
        <f t="shared" si="0"/>
        <v>#REF!</v>
      </c>
      <c r="K46" s="126" t="s">
        <v>158</v>
      </c>
      <c r="M46" s="121"/>
      <c r="N46" s="121"/>
      <c r="O46" s="121"/>
      <c r="P46" s="121"/>
      <c r="Q46" s="121"/>
    </row>
    <row r="47" spans="1:22" ht="18.75" hidden="1" customHeight="1" thickBot="1">
      <c r="A47" s="344"/>
      <c r="B47" s="141"/>
      <c r="C47" s="530" t="s">
        <v>159</v>
      </c>
      <c r="D47" s="531"/>
      <c r="E47" s="531"/>
      <c r="F47" s="531"/>
      <c r="G47" s="532"/>
      <c r="H47" s="143" t="e">
        <f>#REF!</f>
        <v>#REF!</v>
      </c>
      <c r="I47" s="160"/>
      <c r="J47" s="132" t="e">
        <f t="shared" si="0"/>
        <v>#REF!</v>
      </c>
      <c r="K47" s="126" t="s">
        <v>160</v>
      </c>
      <c r="M47" s="121"/>
      <c r="N47" s="121"/>
      <c r="O47" s="121"/>
      <c r="P47" s="121"/>
      <c r="Q47" s="121"/>
    </row>
    <row r="48" spans="1:22" ht="30.75" customHeight="1" thickBot="1">
      <c r="A48" s="344"/>
      <c r="B48" s="141"/>
      <c r="C48" s="533" t="s">
        <v>136</v>
      </c>
      <c r="D48" s="534"/>
      <c r="E48" s="534"/>
      <c r="F48" s="534"/>
      <c r="G48" s="535"/>
      <c r="H48" s="161"/>
      <c r="I48" s="131"/>
      <c r="J48" s="162">
        <f>G112</f>
        <v>-0.32917779799999636</v>
      </c>
      <c r="K48" s="126" t="s">
        <v>101</v>
      </c>
      <c r="M48" s="121"/>
      <c r="N48" s="121"/>
      <c r="O48" s="121"/>
      <c r="P48" s="121"/>
      <c r="Q48" s="121"/>
    </row>
    <row r="49" spans="1:22" ht="28.5" customHeight="1">
      <c r="A49" s="163"/>
      <c r="B49" s="505" t="s">
        <v>501</v>
      </c>
      <c r="C49" s="536"/>
      <c r="D49" s="536"/>
      <c r="E49" s="536"/>
      <c r="F49" s="537"/>
      <c r="G49" s="551" t="s">
        <v>502</v>
      </c>
      <c r="H49" s="551"/>
      <c r="I49" s="389"/>
      <c r="J49" s="164"/>
      <c r="K49" s="388"/>
      <c r="L49" s="165"/>
      <c r="M49" s="166"/>
      <c r="N49" s="146"/>
      <c r="O49" s="146"/>
      <c r="P49" s="146"/>
      <c r="Q49" s="121"/>
    </row>
    <row r="50" spans="1:22" ht="24.75" customHeight="1">
      <c r="B50" s="167"/>
      <c r="C50" s="552"/>
      <c r="D50" s="553"/>
      <c r="E50" s="553"/>
      <c r="F50" s="554"/>
      <c r="G50" s="555" t="s">
        <v>161</v>
      </c>
      <c r="H50" s="556"/>
      <c r="I50" s="390"/>
      <c r="J50" s="168">
        <v>50.03</v>
      </c>
      <c r="K50" s="169" t="s">
        <v>162</v>
      </c>
      <c r="L50" s="170"/>
      <c r="M50" s="170"/>
      <c r="N50" s="170"/>
      <c r="O50" s="170"/>
      <c r="P50" s="170"/>
      <c r="Q50" s="170"/>
    </row>
    <row r="51" spans="1:22" ht="23.25" customHeight="1">
      <c r="A51" s="59"/>
      <c r="B51" s="171"/>
      <c r="C51" s="538"/>
      <c r="D51" s="539"/>
      <c r="E51" s="539"/>
      <c r="F51" s="540"/>
      <c r="G51" s="541" t="s">
        <v>163</v>
      </c>
      <c r="H51" s="542"/>
      <c r="I51" s="172">
        <v>2.63</v>
      </c>
      <c r="J51" s="173">
        <f>71.2/100</f>
        <v>0.71200000000000008</v>
      </c>
      <c r="K51" s="174" t="s">
        <v>164</v>
      </c>
      <c r="R51" s="500" t="s">
        <v>165</v>
      </c>
      <c r="S51" s="500"/>
      <c r="T51" s="500"/>
      <c r="U51" s="500"/>
    </row>
    <row r="52" spans="1:22" ht="19.5" customHeight="1">
      <c r="A52" s="175"/>
      <c r="B52" s="176"/>
      <c r="C52" s="177"/>
      <c r="D52" s="177"/>
      <c r="E52" s="178"/>
      <c r="F52" s="177"/>
      <c r="G52" s="179"/>
      <c r="H52" s="180" t="s">
        <v>35</v>
      </c>
      <c r="I52" s="181"/>
      <c r="J52" s="182" t="s">
        <v>14</v>
      </c>
      <c r="K52" s="183"/>
      <c r="R52" s="384"/>
      <c r="S52" s="384"/>
      <c r="T52" s="384"/>
      <c r="U52" s="384"/>
    </row>
    <row r="53" spans="1:22" s="344" customFormat="1" ht="24.75" customHeight="1">
      <c r="A53" s="130"/>
      <c r="B53" s="557" t="s">
        <v>166</v>
      </c>
      <c r="C53" s="557"/>
      <c r="D53" s="557"/>
      <c r="E53" s="557"/>
      <c r="F53" s="557"/>
      <c r="G53" s="557"/>
      <c r="H53" s="557"/>
      <c r="I53" s="557"/>
      <c r="J53" s="557"/>
      <c r="K53" s="557"/>
      <c r="R53" s="75">
        <v>0</v>
      </c>
      <c r="S53" s="75">
        <v>0</v>
      </c>
      <c r="T53" s="76">
        <f>R53*S53</f>
        <v>0</v>
      </c>
    </row>
    <row r="54" spans="1:22" s="344" customFormat="1" ht="44.25" customHeight="1">
      <c r="A54" s="184"/>
      <c r="B54" s="185" t="s">
        <v>36</v>
      </c>
      <c r="C54" s="543" t="s">
        <v>167</v>
      </c>
      <c r="D54" s="544"/>
      <c r="E54" s="544"/>
      <c r="F54" s="545"/>
      <c r="G54" s="186" t="s">
        <v>168</v>
      </c>
      <c r="H54" s="187"/>
      <c r="I54" s="188"/>
      <c r="J54" s="546" t="s">
        <v>503</v>
      </c>
      <c r="K54" s="546"/>
      <c r="L54" s="344" t="s">
        <v>35</v>
      </c>
      <c r="N54" s="189"/>
      <c r="O54" s="190"/>
      <c r="P54" s="190"/>
      <c r="Q54" s="190"/>
      <c r="S54" s="95" t="e">
        <f>SUM(#REF!)</f>
        <v>#REF!</v>
      </c>
      <c r="T54" s="76" t="e">
        <f>SUM(#REF!)*0.001</f>
        <v>#REF!</v>
      </c>
    </row>
    <row r="55" spans="1:22" s="344" customFormat="1" ht="30" customHeight="1">
      <c r="B55" s="191" t="s">
        <v>169</v>
      </c>
      <c r="C55" s="547" t="s">
        <v>170</v>
      </c>
      <c r="D55" s="548"/>
      <c r="E55" s="548"/>
      <c r="F55" s="549"/>
      <c r="G55" s="192">
        <f>'[1]initial intitle'!H248</f>
        <v>16.742807155999998</v>
      </c>
      <c r="H55" s="193"/>
      <c r="I55" s="194"/>
      <c r="J55" s="550">
        <v>862</v>
      </c>
      <c r="K55" s="550"/>
      <c r="L55" s="96"/>
      <c r="N55" s="189"/>
      <c r="T55" s="75"/>
    </row>
    <row r="56" spans="1:22" s="344" customFormat="1" ht="30" customHeight="1">
      <c r="B56" s="191" t="s">
        <v>171</v>
      </c>
      <c r="C56" s="547" t="s">
        <v>172</v>
      </c>
      <c r="D56" s="548"/>
      <c r="E56" s="548"/>
      <c r="F56" s="549"/>
      <c r="G56" s="195">
        <f>'[1]final intitle'!H248</f>
        <v>15.357164991000001</v>
      </c>
      <c r="H56" s="196"/>
      <c r="I56" s="160"/>
      <c r="J56" s="564">
        <v>772</v>
      </c>
      <c r="K56" s="564"/>
      <c r="N56" s="189"/>
      <c r="T56" s="75"/>
      <c r="V56" s="344">
        <v>2.97</v>
      </c>
    </row>
    <row r="57" spans="1:22" s="344" customFormat="1" ht="30" hidden="1" customHeight="1">
      <c r="B57" s="197" t="s">
        <v>173</v>
      </c>
      <c r="C57" s="495" t="s">
        <v>174</v>
      </c>
      <c r="D57" s="496"/>
      <c r="E57" s="496"/>
      <c r="F57" s="497"/>
      <c r="G57" s="198">
        <v>0</v>
      </c>
      <c r="H57" s="199"/>
      <c r="I57" s="200"/>
      <c r="J57" s="561">
        <v>0</v>
      </c>
      <c r="K57" s="561"/>
      <c r="L57" s="201"/>
      <c r="V57" s="344">
        <v>0.17399999999999999</v>
      </c>
    </row>
    <row r="58" spans="1:22" s="344" customFormat="1" ht="32.25" hidden="1" customHeight="1">
      <c r="B58" s="191" t="s">
        <v>175</v>
      </c>
      <c r="C58" s="547" t="s">
        <v>176</v>
      </c>
      <c r="D58" s="548"/>
      <c r="E58" s="548"/>
      <c r="F58" s="549"/>
      <c r="G58" s="202">
        <f>G56-G57</f>
        <v>15.357164991000001</v>
      </c>
      <c r="H58" s="196"/>
      <c r="I58" s="160"/>
      <c r="J58" s="565">
        <f>J56</f>
        <v>772</v>
      </c>
      <c r="K58" s="566"/>
      <c r="N58" s="189"/>
      <c r="T58" s="75"/>
    </row>
    <row r="59" spans="1:22" s="104" customFormat="1" ht="30.75" customHeight="1">
      <c r="B59" s="197" t="s">
        <v>177</v>
      </c>
      <c r="C59" s="558" t="s">
        <v>178</v>
      </c>
      <c r="D59" s="559"/>
      <c r="E59" s="559"/>
      <c r="F59" s="560"/>
      <c r="G59" s="203">
        <v>1.488</v>
      </c>
      <c r="H59" s="199"/>
      <c r="I59" s="143"/>
      <c r="J59" s="561">
        <v>62</v>
      </c>
      <c r="K59" s="561"/>
      <c r="L59" s="104" t="s">
        <v>11</v>
      </c>
      <c r="N59" s="189"/>
      <c r="S59" s="204"/>
      <c r="T59" s="75"/>
      <c r="V59" s="104">
        <v>1.006</v>
      </c>
    </row>
    <row r="60" spans="1:22" s="104" customFormat="1" ht="34.5" customHeight="1">
      <c r="B60" s="205" t="s">
        <v>179</v>
      </c>
      <c r="C60" s="567" t="s">
        <v>180</v>
      </c>
      <c r="D60" s="568"/>
      <c r="E60" s="568"/>
      <c r="F60" s="569"/>
      <c r="G60" s="203">
        <v>0.45400000000000001</v>
      </c>
      <c r="H60" s="200"/>
      <c r="I60" s="143"/>
      <c r="J60" s="562">
        <v>19</v>
      </c>
      <c r="K60" s="563"/>
      <c r="L60" s="206"/>
      <c r="N60" s="344"/>
      <c r="S60" s="207"/>
      <c r="T60" s="207"/>
      <c r="V60" s="104">
        <v>0.47299999999999998</v>
      </c>
    </row>
    <row r="61" spans="1:22" s="344" customFormat="1" ht="1.5" hidden="1" customHeight="1">
      <c r="B61" s="205" t="s">
        <v>181</v>
      </c>
      <c r="C61" s="495" t="s">
        <v>182</v>
      </c>
      <c r="D61" s="496"/>
      <c r="E61" s="497"/>
      <c r="F61" s="208">
        <v>0</v>
      </c>
      <c r="G61" s="209"/>
      <c r="H61" s="200"/>
      <c r="I61" s="160"/>
      <c r="J61" s="561">
        <v>49</v>
      </c>
      <c r="K61" s="561"/>
      <c r="L61" s="206">
        <f>(1-(5.44/100))</f>
        <v>0.9456</v>
      </c>
    </row>
    <row r="62" spans="1:22" s="344" customFormat="1" ht="31.5" customHeight="1">
      <c r="B62" s="205" t="s">
        <v>181</v>
      </c>
      <c r="C62" s="558" t="s">
        <v>183</v>
      </c>
      <c r="D62" s="559"/>
      <c r="E62" s="559"/>
      <c r="F62" s="560"/>
      <c r="G62" s="210">
        <v>0.42</v>
      </c>
      <c r="H62" s="211"/>
      <c r="I62" s="160"/>
      <c r="J62" s="576">
        <v>17</v>
      </c>
      <c r="K62" s="576"/>
      <c r="L62" s="206"/>
    </row>
    <row r="63" spans="1:22" s="344" customFormat="1" ht="31.5" customHeight="1">
      <c r="B63" s="398" t="s">
        <v>184</v>
      </c>
      <c r="C63" s="577" t="s">
        <v>185</v>
      </c>
      <c r="D63" s="559"/>
      <c r="E63" s="559"/>
      <c r="F63" s="560"/>
      <c r="G63" s="210">
        <v>0.26500000000000001</v>
      </c>
      <c r="H63" s="211"/>
      <c r="I63" s="160"/>
      <c r="J63" s="576">
        <v>0</v>
      </c>
      <c r="K63" s="576"/>
      <c r="L63" s="206"/>
    </row>
    <row r="64" spans="1:22" s="344" customFormat="1" ht="31.5" customHeight="1">
      <c r="B64" s="398" t="s">
        <v>186</v>
      </c>
      <c r="C64" s="580" t="s">
        <v>187</v>
      </c>
      <c r="D64" s="581"/>
      <c r="E64" s="581"/>
      <c r="F64" s="582"/>
      <c r="G64" s="210">
        <v>0.82899999999999996</v>
      </c>
      <c r="H64" s="211"/>
      <c r="I64" s="160"/>
      <c r="J64" s="576">
        <v>59</v>
      </c>
      <c r="K64" s="576"/>
      <c r="L64" s="206"/>
    </row>
    <row r="65" spans="2:15" s="344" customFormat="1" ht="29.25" customHeight="1">
      <c r="B65" s="399"/>
      <c r="C65" s="391" t="s">
        <v>188</v>
      </c>
      <c r="D65" s="392"/>
      <c r="E65" s="392"/>
      <c r="F65" s="212"/>
      <c r="G65" s="213">
        <f>SUM(G60:G63)</f>
        <v>1.139</v>
      </c>
      <c r="H65" s="211"/>
      <c r="I65" s="160"/>
      <c r="J65" s="578">
        <f>J60+J62+J63</f>
        <v>36</v>
      </c>
      <c r="K65" s="579"/>
      <c r="L65" s="206"/>
    </row>
    <row r="66" spans="2:15" s="344" customFormat="1" ht="0.75" customHeight="1">
      <c r="B66" s="399"/>
      <c r="C66" s="495" t="s">
        <v>189</v>
      </c>
      <c r="D66" s="496"/>
      <c r="E66" s="496"/>
      <c r="F66" s="497"/>
      <c r="G66" s="583">
        <v>0</v>
      </c>
      <c r="H66" s="584"/>
      <c r="I66" s="160"/>
      <c r="J66" s="585">
        <v>0</v>
      </c>
      <c r="K66" s="586"/>
      <c r="L66" s="206"/>
    </row>
    <row r="67" spans="2:15" s="344" customFormat="1" ht="28.5" customHeight="1">
      <c r="B67" s="570" t="s">
        <v>190</v>
      </c>
      <c r="C67" s="571"/>
      <c r="D67" s="571"/>
      <c r="E67" s="571"/>
      <c r="F67" s="571"/>
      <c r="G67" s="571"/>
      <c r="H67" s="571"/>
      <c r="I67" s="571"/>
      <c r="J67" s="571"/>
      <c r="K67" s="572"/>
      <c r="L67" s="206"/>
      <c r="M67" s="346"/>
      <c r="N67" s="346"/>
      <c r="O67" s="346"/>
    </row>
    <row r="68" spans="2:15" s="344" customFormat="1" ht="29.25" customHeight="1">
      <c r="B68" s="587"/>
      <c r="C68" s="588"/>
      <c r="D68" s="588"/>
      <c r="E68" s="588"/>
      <c r="F68" s="588"/>
      <c r="G68" s="588"/>
      <c r="H68" s="588"/>
      <c r="I68" s="588"/>
      <c r="J68" s="588"/>
      <c r="K68" s="589"/>
      <c r="L68" s="206"/>
      <c r="M68" s="346"/>
      <c r="N68" s="346"/>
      <c r="O68" s="346"/>
    </row>
    <row r="69" spans="2:15" s="344" customFormat="1" ht="27.75" customHeight="1">
      <c r="B69" s="197">
        <v>1</v>
      </c>
      <c r="C69" s="486" t="s">
        <v>191</v>
      </c>
      <c r="D69" s="487"/>
      <c r="E69" s="487"/>
      <c r="F69" s="488"/>
      <c r="G69" s="573">
        <f>'[1]Eutt Report NEW'!$H$11</f>
        <v>1.5487899999999999</v>
      </c>
      <c r="H69" s="574"/>
      <c r="I69" s="160"/>
      <c r="J69" s="575">
        <v>229</v>
      </c>
      <c r="K69" s="575"/>
      <c r="L69" s="206"/>
      <c r="M69" s="346"/>
      <c r="N69" s="346"/>
      <c r="O69" s="346"/>
    </row>
    <row r="70" spans="2:15" s="344" customFormat="1" ht="30" customHeight="1">
      <c r="B70" s="398"/>
      <c r="C70" s="489" t="s">
        <v>192</v>
      </c>
      <c r="D70" s="490"/>
      <c r="E70" s="490"/>
      <c r="F70" s="490"/>
      <c r="G70" s="573">
        <f>SUM(G69)</f>
        <v>1.5487899999999999</v>
      </c>
      <c r="H70" s="574"/>
      <c r="I70" s="214"/>
      <c r="J70" s="592">
        <f>J69</f>
        <v>229</v>
      </c>
      <c r="K70" s="586"/>
      <c r="L70" s="206"/>
      <c r="M70" s="346"/>
      <c r="N70" s="346"/>
      <c r="O70" s="346"/>
    </row>
    <row r="71" spans="2:15" s="344" customFormat="1" ht="0.75" customHeight="1">
      <c r="B71" s="587" t="s">
        <v>141</v>
      </c>
      <c r="C71" s="588"/>
      <c r="D71" s="588"/>
      <c r="E71" s="588"/>
      <c r="F71" s="588"/>
      <c r="G71" s="588"/>
      <c r="H71" s="588"/>
      <c r="I71" s="588"/>
      <c r="J71" s="588"/>
      <c r="K71" s="589"/>
      <c r="L71" s="206"/>
      <c r="M71" s="215"/>
      <c r="N71" s="346"/>
      <c r="O71" s="346"/>
    </row>
    <row r="72" spans="2:15" s="344" customFormat="1" ht="0.75" customHeight="1">
      <c r="B72" s="395"/>
      <c r="C72" s="396"/>
      <c r="D72" s="396"/>
      <c r="E72" s="396"/>
      <c r="F72" s="396"/>
      <c r="G72" s="216"/>
      <c r="H72" s="216"/>
      <c r="I72" s="396"/>
      <c r="J72" s="396"/>
      <c r="K72" s="397"/>
      <c r="L72" s="206"/>
      <c r="M72" s="215"/>
      <c r="N72" s="346"/>
      <c r="O72" s="346"/>
    </row>
    <row r="73" spans="2:15" s="344" customFormat="1" ht="32.450000000000003" customHeight="1">
      <c r="B73" s="395"/>
      <c r="C73" s="396"/>
      <c r="D73" s="396"/>
      <c r="E73" s="396"/>
      <c r="F73" s="396"/>
      <c r="G73" s="216"/>
      <c r="H73" s="216"/>
      <c r="I73" s="396"/>
      <c r="J73" s="396"/>
      <c r="K73" s="397"/>
      <c r="L73" s="206"/>
      <c r="M73" s="215"/>
      <c r="N73" s="346"/>
      <c r="O73" s="346"/>
    </row>
    <row r="74" spans="2:15" s="344" customFormat="1" ht="30" customHeight="1" thickBot="1">
      <c r="B74" s="383">
        <v>1</v>
      </c>
      <c r="C74" s="486" t="s">
        <v>142</v>
      </c>
      <c r="D74" s="487"/>
      <c r="E74" s="487"/>
      <c r="F74" s="488"/>
      <c r="G74" s="590">
        <f>'[1]Eutt Report NEW'!$H$15</f>
        <v>0.60680250000000002</v>
      </c>
      <c r="H74" s="591"/>
      <c r="I74" s="160"/>
      <c r="J74" s="575">
        <v>92</v>
      </c>
      <c r="K74" s="575"/>
      <c r="L74" s="206"/>
      <c r="M74" s="215"/>
      <c r="N74" s="346"/>
      <c r="O74" s="346"/>
    </row>
    <row r="75" spans="2:15" s="344" customFormat="1" ht="28.5" customHeight="1" thickBot="1">
      <c r="B75" s="383">
        <v>2</v>
      </c>
      <c r="C75" s="486" t="s">
        <v>193</v>
      </c>
      <c r="D75" s="487"/>
      <c r="E75" s="487"/>
      <c r="F75" s="488"/>
      <c r="G75" s="590">
        <v>0</v>
      </c>
      <c r="H75" s="591"/>
      <c r="I75" s="214"/>
      <c r="J75" s="575">
        <v>0</v>
      </c>
      <c r="K75" s="575"/>
      <c r="L75" s="206"/>
      <c r="M75" s="215"/>
      <c r="N75" s="346"/>
      <c r="O75" s="346"/>
    </row>
    <row r="76" spans="2:15" s="344" customFormat="1" ht="32.25" customHeight="1" thickBot="1">
      <c r="C76" s="489" t="s">
        <v>192</v>
      </c>
      <c r="D76" s="490"/>
      <c r="E76" s="490"/>
      <c r="F76" s="490"/>
      <c r="G76" s="590">
        <f>$G$74</f>
        <v>0.60680250000000002</v>
      </c>
      <c r="H76" s="591"/>
      <c r="I76" s="214"/>
      <c r="J76" s="592">
        <f>SUM(J74:J75)</f>
        <v>92</v>
      </c>
      <c r="K76" s="586"/>
      <c r="L76" s="206"/>
      <c r="M76" s="217"/>
      <c r="N76" s="346"/>
      <c r="O76" s="346"/>
    </row>
    <row r="77" spans="2:15" s="190" customFormat="1" ht="32.25" customHeight="1">
      <c r="B77" s="398" t="s">
        <v>194</v>
      </c>
      <c r="C77" s="593" t="s">
        <v>195</v>
      </c>
      <c r="D77" s="594"/>
      <c r="E77" s="594"/>
      <c r="F77" s="594"/>
      <c r="G77" s="595">
        <f>G76-G70</f>
        <v>-0.94198749999999987</v>
      </c>
      <c r="H77" s="595"/>
    </row>
    <row r="78" spans="2:15" s="344" customFormat="1" ht="29.25" hidden="1" customHeight="1">
      <c r="B78" s="600" t="s">
        <v>144</v>
      </c>
      <c r="C78" s="601"/>
      <c r="D78" s="601"/>
      <c r="E78" s="601"/>
      <c r="F78" s="601"/>
      <c r="G78" s="601"/>
      <c r="H78" s="601"/>
      <c r="I78" s="601"/>
      <c r="J78" s="601"/>
      <c r="K78" s="602"/>
      <c r="L78" s="206"/>
      <c r="M78" s="218"/>
      <c r="N78" s="346"/>
      <c r="O78" s="346"/>
    </row>
    <row r="79" spans="2:15" s="344" customFormat="1" ht="31.5" hidden="1" customHeight="1">
      <c r="B79" s="197">
        <v>1</v>
      </c>
      <c r="C79" s="486" t="s">
        <v>142</v>
      </c>
      <c r="D79" s="487"/>
      <c r="E79" s="487"/>
      <c r="F79" s="488"/>
      <c r="G79" s="599">
        <f>'[1]Eutt Report NEW'!$H$23</f>
        <v>0</v>
      </c>
      <c r="H79" s="599"/>
      <c r="I79" s="160"/>
      <c r="J79" s="575">
        <v>0</v>
      </c>
      <c r="K79" s="575"/>
      <c r="L79" s="206"/>
      <c r="M79" s="346"/>
      <c r="N79" s="346"/>
      <c r="O79" s="346"/>
    </row>
    <row r="80" spans="2:15" s="344" customFormat="1" ht="25.5" hidden="1" customHeight="1">
      <c r="B80" s="197">
        <v>2</v>
      </c>
      <c r="C80" s="381" t="s">
        <v>143</v>
      </c>
      <c r="D80" s="382"/>
      <c r="E80" s="382"/>
      <c r="F80" s="219"/>
      <c r="G80" s="590">
        <v>0</v>
      </c>
      <c r="H80" s="591"/>
      <c r="I80" s="160"/>
      <c r="J80" s="575">
        <v>0</v>
      </c>
      <c r="K80" s="575"/>
      <c r="L80" s="206"/>
      <c r="M80" s="346"/>
      <c r="N80" s="346"/>
      <c r="O80" s="346"/>
    </row>
    <row r="81" spans="2:12" s="344" customFormat="1" ht="27.75" hidden="1" customHeight="1">
      <c r="B81" s="383" t="s">
        <v>196</v>
      </c>
      <c r="C81" s="489" t="s">
        <v>192</v>
      </c>
      <c r="D81" s="490"/>
      <c r="E81" s="490"/>
      <c r="F81" s="490"/>
      <c r="G81" s="599">
        <f>'[1]Eutt Report NEW'!$H$23</f>
        <v>0</v>
      </c>
      <c r="H81" s="599"/>
      <c r="I81" s="214"/>
      <c r="J81" s="592">
        <f>SUM(J79:J80)</f>
        <v>0</v>
      </c>
      <c r="K81" s="586"/>
      <c r="L81" s="206"/>
    </row>
    <row r="82" spans="2:12" s="344" customFormat="1" ht="36" customHeight="1">
      <c r="B82" s="541" t="s">
        <v>146</v>
      </c>
      <c r="C82" s="596"/>
      <c r="D82" s="596"/>
      <c r="E82" s="596"/>
      <c r="F82" s="596"/>
      <c r="G82" s="596"/>
      <c r="H82" s="596"/>
      <c r="I82" s="596"/>
      <c r="J82" s="596"/>
      <c r="K82" s="542"/>
      <c r="L82" s="206"/>
    </row>
    <row r="83" spans="2:12" s="344" customFormat="1" ht="30" customHeight="1" thickBot="1">
      <c r="B83" s="587"/>
      <c r="C83" s="588"/>
      <c r="D83" s="588"/>
      <c r="E83" s="588"/>
      <c r="F83" s="588"/>
      <c r="G83" s="588"/>
      <c r="H83" s="588"/>
      <c r="I83" s="588"/>
      <c r="J83" s="588"/>
      <c r="K83" s="589"/>
      <c r="L83" s="206"/>
    </row>
    <row r="84" spans="2:12" s="344" customFormat="1" ht="41.25" customHeight="1" thickBot="1">
      <c r="B84" s="197">
        <v>1</v>
      </c>
      <c r="C84" s="558" t="str">
        <f>'[1]Eutt Report NEW'!$E$29</f>
        <v xml:space="preserve">Power from UTTARAKHAND ANDHRA PRADESH ITCWIND itc2018  South-West-North NR/2020/81185/F
</v>
      </c>
      <c r="D84" s="559"/>
      <c r="E84" s="559"/>
      <c r="F84" s="560"/>
      <c r="G84" s="597">
        <f>'[1]Eutt Report NEW'!$H$31</f>
        <v>1.4160000000000001E-2</v>
      </c>
      <c r="H84" s="598"/>
      <c r="I84" s="160"/>
      <c r="J84" s="575">
        <v>1</v>
      </c>
      <c r="K84" s="575"/>
      <c r="L84" s="206"/>
    </row>
    <row r="85" spans="2:12" s="344" customFormat="1" ht="36.6" customHeight="1" thickBot="1">
      <c r="B85" s="383">
        <v>2</v>
      </c>
      <c r="C85" s="558" t="str">
        <f>'[1]Eutt Report NEW'!$E$33</f>
        <v xml:space="preserve">Power from UTTARAKHAND ANDHRA PRADESHITCWIND itc22018 South-West-NorthNR/2020/81186/F
</v>
      </c>
      <c r="D85" s="559"/>
      <c r="E85" s="559"/>
      <c r="F85" s="560"/>
      <c r="G85" s="597">
        <f>'[1]Eutt Report NEW'!$H$35</f>
        <v>1.4160000000000001E-2</v>
      </c>
      <c r="H85" s="598"/>
      <c r="I85" s="214"/>
      <c r="J85" s="575">
        <v>1</v>
      </c>
      <c r="K85" s="575"/>
      <c r="L85" s="206"/>
    </row>
    <row r="86" spans="2:12" s="344" customFormat="1" ht="34.5" hidden="1" customHeight="1" thickBot="1">
      <c r="B86" s="398">
        <v>2</v>
      </c>
      <c r="C86" s="558" t="str">
        <f>'[1]Eutt Report NEW'!$E$37</f>
        <v xml:space="preserve">Power from GCEL UTTARAKHAND West-North NR/2020/80103/F
</v>
      </c>
      <c r="D86" s="559"/>
      <c r="E86" s="559"/>
      <c r="F86" s="560"/>
      <c r="G86" s="597">
        <f>'[1]Eutt Report NEW'!$H$39</f>
        <v>0</v>
      </c>
      <c r="H86" s="598"/>
      <c r="I86" s="214"/>
      <c r="J86" s="578">
        <v>0</v>
      </c>
      <c r="K86" s="579"/>
      <c r="L86" s="206"/>
    </row>
    <row r="87" spans="2:12" s="344" customFormat="1" ht="34.5" hidden="1" customHeight="1" thickBot="1">
      <c r="B87" s="398">
        <v>2</v>
      </c>
      <c r="C87" s="558" t="str">
        <f>'[1]Eutt Report NEW'!$E$41</f>
        <v xml:space="preserve">Power from UTTARAKHAND ANDHRA PRADESH ITCWIND itc22018 South-West-North NR/2020/80494/F
</v>
      </c>
      <c r="D87" s="559"/>
      <c r="E87" s="559"/>
      <c r="F87" s="560"/>
      <c r="G87" s="603">
        <f>'[1]Eutt Report NEW'!$H$43</f>
        <v>0</v>
      </c>
      <c r="H87" s="604"/>
      <c r="I87" s="214"/>
      <c r="J87" s="585">
        <v>0</v>
      </c>
      <c r="K87" s="586"/>
      <c r="L87" s="206"/>
    </row>
    <row r="88" spans="2:12" s="344" customFormat="1" ht="30" hidden="1" customHeight="1">
      <c r="B88" s="383">
        <v>3</v>
      </c>
      <c r="C88" s="558" t="str">
        <f>'[1]Eutt Report NEW'!$E$45</f>
        <v xml:space="preserve">Power from RPREL UTTARAKHAND West-North NR/2020/80824/F
</v>
      </c>
      <c r="D88" s="559"/>
      <c r="E88" s="559"/>
      <c r="F88" s="560"/>
      <c r="G88" s="603">
        <f>'[1]Eutt Report NEW'!$H$47</f>
        <v>0</v>
      </c>
      <c r="H88" s="604"/>
      <c r="I88" s="214"/>
      <c r="J88" s="575">
        <v>0</v>
      </c>
      <c r="K88" s="575"/>
      <c r="L88" s="206"/>
    </row>
    <row r="89" spans="2:12" s="344" customFormat="1" ht="35.25" hidden="1" customHeight="1" thickBot="1">
      <c r="B89" s="383">
        <v>3</v>
      </c>
      <c r="C89" s="558" t="str">
        <f>'[1]Eutt Report NEW'!$E$49</f>
        <v xml:space="preserve">Power from GCEL UTTARAKHAND West-North  NR/2020/80103/F
</v>
      </c>
      <c r="D89" s="559"/>
      <c r="E89" s="559"/>
      <c r="F89" s="560"/>
      <c r="G89" s="607">
        <f>'[1]Eutt Report NEW'!$H$51</f>
        <v>0</v>
      </c>
      <c r="H89" s="608"/>
      <c r="I89" s="214"/>
      <c r="J89" s="575">
        <v>0</v>
      </c>
      <c r="K89" s="575"/>
      <c r="L89" s="206"/>
    </row>
    <row r="90" spans="2:12" s="344" customFormat="1" ht="33.75" hidden="1" customHeight="1" thickBot="1">
      <c r="B90" s="383">
        <v>3</v>
      </c>
      <c r="C90" s="558" t="str">
        <f>'[1]Eutt Report NEW'!$E$53</f>
        <v xml:space="preserve">Power from HARYANA HARYANA UTTARAKHAND North-North NR/2020/80104/F
</v>
      </c>
      <c r="D90" s="609"/>
      <c r="E90" s="609"/>
      <c r="F90" s="610"/>
      <c r="G90" s="422">
        <f>'[1]Eutt Report NEW'!$H$55</f>
        <v>0</v>
      </c>
      <c r="H90" s="422"/>
      <c r="I90" s="214"/>
      <c r="J90" s="575">
        <v>0</v>
      </c>
      <c r="K90" s="575"/>
      <c r="L90" s="206"/>
    </row>
    <row r="91" spans="2:12" s="344" customFormat="1" ht="36.75" hidden="1" customHeight="1">
      <c r="B91" s="398">
        <v>4</v>
      </c>
      <c r="C91" s="558" t="str">
        <f>'[1]Eutt Report NEW'!$E$56</f>
        <v xml:space="preserve">Power from UTTARAKHAND PUNJAB  PUNJAB North-North NR/2020/69925/A
</v>
      </c>
      <c r="D91" s="559"/>
      <c r="E91" s="559"/>
      <c r="F91" s="560"/>
      <c r="G91" s="605">
        <f>'[1]Eutt Report NEW'!$H$58</f>
        <v>0</v>
      </c>
      <c r="H91" s="606"/>
      <c r="I91" s="214"/>
      <c r="J91" s="575">
        <v>0</v>
      </c>
      <c r="K91" s="575"/>
      <c r="L91" s="206"/>
    </row>
    <row r="92" spans="2:12" s="344" customFormat="1" ht="36" hidden="1" customHeight="1">
      <c r="B92" s="398">
        <v>6</v>
      </c>
      <c r="C92" s="558" t="str">
        <f>'[1]Eutt Report NEW'!$E$59</f>
        <v xml:space="preserve">Power from UTTARAKHAND WEST BENGAL WBSEDCL  East-North  NR/2019/68002/A
</v>
      </c>
      <c r="D92" s="559"/>
      <c r="E92" s="559"/>
      <c r="F92" s="560"/>
      <c r="G92" s="605">
        <f>'[1]Eutt Report NEW'!$H$61</f>
        <v>0</v>
      </c>
      <c r="H92" s="606"/>
      <c r="I92" s="214"/>
      <c r="J92" s="575">
        <v>0</v>
      </c>
      <c r="K92" s="575"/>
      <c r="L92" s="206"/>
    </row>
    <row r="93" spans="2:12" s="344" customFormat="1" ht="34.9" hidden="1" customHeight="1">
      <c r="B93" s="383">
        <v>10</v>
      </c>
      <c r="C93" s="558" t="str">
        <f>'[1]Eutt Report NEW'!$E$62</f>
        <v xml:space="preserve">Power from UTTARAKHAND PUNJAB  PUNJAB North-North NR/2019/67895/A
</v>
      </c>
      <c r="D93" s="559"/>
      <c r="E93" s="559"/>
      <c r="F93" s="560"/>
      <c r="G93" s="605">
        <f>'[1]Eutt Report NEW'!$H$64</f>
        <v>0</v>
      </c>
      <c r="H93" s="606"/>
      <c r="I93" s="214"/>
      <c r="J93" s="575">
        <v>0</v>
      </c>
      <c r="K93" s="575"/>
      <c r="L93" s="206"/>
    </row>
    <row r="94" spans="2:12" s="344" customFormat="1" ht="34.9" hidden="1" customHeight="1">
      <c r="B94" s="383">
        <v>10</v>
      </c>
      <c r="C94" s="558" t="str">
        <f>'[1]Eutt Report NEW'!$E$66</f>
        <v xml:space="preserve">Power from GMR UTTARAKHAND East-North NR/2019/57062/D
</v>
      </c>
      <c r="D94" s="559"/>
      <c r="E94" s="559"/>
      <c r="F94" s="560"/>
      <c r="G94" s="605">
        <f>'[1]Eutt Report NEW'!$H$68</f>
        <v>0</v>
      </c>
      <c r="H94" s="606"/>
      <c r="I94" s="214"/>
      <c r="J94" s="575">
        <v>0</v>
      </c>
      <c r="K94" s="575"/>
      <c r="L94" s="206"/>
    </row>
    <row r="95" spans="2:12" s="344" customFormat="1" ht="33" hidden="1" customHeight="1">
      <c r="B95" s="383">
        <v>9</v>
      </c>
      <c r="C95" s="558" t="str">
        <f>'[1]Eutt Report NEW'!$E$71</f>
        <v xml:space="preserve">Power from UTTARAKHAND JPNIGRIE_JNSTPP  West-North NR/2019/53903/A
</v>
      </c>
      <c r="D95" s="559"/>
      <c r="E95" s="559"/>
      <c r="F95" s="560"/>
      <c r="G95" s="611">
        <f>'[1]Eutt Report NEW'!$H$73</f>
        <v>0</v>
      </c>
      <c r="H95" s="612"/>
      <c r="I95" s="214"/>
      <c r="J95" s="575">
        <v>0</v>
      </c>
      <c r="K95" s="575"/>
      <c r="L95" s="206"/>
    </row>
    <row r="96" spans="2:12" s="344" customFormat="1" ht="30.75" customHeight="1">
      <c r="B96" s="383" t="s">
        <v>197</v>
      </c>
      <c r="C96" s="489" t="s">
        <v>192</v>
      </c>
      <c r="D96" s="490"/>
      <c r="E96" s="490"/>
      <c r="F96" s="490"/>
      <c r="G96" s="613">
        <f>SUM(G84:G95)</f>
        <v>2.8320000000000001E-2</v>
      </c>
      <c r="H96" s="613"/>
      <c r="I96" s="214"/>
      <c r="J96" s="585">
        <f>SUM(J84:J95)</f>
        <v>2</v>
      </c>
      <c r="K96" s="586"/>
      <c r="L96" s="206"/>
    </row>
    <row r="97" spans="2:22" s="344" customFormat="1" ht="27.75" customHeight="1">
      <c r="B97" s="587"/>
      <c r="C97" s="588"/>
      <c r="D97" s="588"/>
      <c r="E97" s="588"/>
      <c r="F97" s="588"/>
      <c r="G97" s="588"/>
      <c r="H97" s="588"/>
      <c r="I97" s="588"/>
      <c r="J97" s="588"/>
      <c r="K97" s="589"/>
      <c r="L97" s="206"/>
    </row>
    <row r="98" spans="2:22" s="344" customFormat="1" ht="16.5" hidden="1" customHeight="1">
      <c r="B98" s="220">
        <v>1</v>
      </c>
      <c r="C98" s="221" t="s">
        <v>198</v>
      </c>
      <c r="D98" s="222"/>
      <c r="E98" s="221"/>
      <c r="F98" s="222"/>
      <c r="G98" s="620"/>
      <c r="H98" s="621"/>
      <c r="I98" s="160"/>
      <c r="J98" s="575">
        <v>0</v>
      </c>
      <c r="K98" s="575"/>
      <c r="L98" s="206"/>
    </row>
    <row r="99" spans="2:22" s="344" customFormat="1" ht="15.75" hidden="1" customHeight="1">
      <c r="B99" s="220">
        <v>3</v>
      </c>
      <c r="C99" s="495" t="s">
        <v>199</v>
      </c>
      <c r="D99" s="496"/>
      <c r="E99" s="496"/>
      <c r="F99" s="497"/>
      <c r="G99" s="223">
        <v>0</v>
      </c>
      <c r="H99" s="200"/>
      <c r="I99" s="160"/>
      <c r="J99" s="575">
        <v>0</v>
      </c>
      <c r="K99" s="575"/>
      <c r="L99" s="206"/>
    </row>
    <row r="100" spans="2:22" s="344" customFormat="1" ht="15.75" hidden="1" customHeight="1">
      <c r="B100" s="220">
        <v>9</v>
      </c>
      <c r="C100" s="495" t="str">
        <f>'[1]Eutt Report NEW'!$E$59</f>
        <v xml:space="preserve">Power from UTTARAKHAND WEST BENGAL WBSEDCL  East-North  NR/2019/68002/A
</v>
      </c>
      <c r="D100" s="496"/>
      <c r="E100" s="496"/>
      <c r="F100" s="497"/>
      <c r="G100" s="618">
        <v>0</v>
      </c>
      <c r="H100" s="619"/>
      <c r="I100" s="160"/>
      <c r="J100" s="585">
        <v>0</v>
      </c>
      <c r="K100" s="586"/>
      <c r="L100" s="206"/>
    </row>
    <row r="101" spans="2:22" s="224" customFormat="1" ht="35.25" hidden="1" customHeight="1">
      <c r="B101" s="205">
        <v>3</v>
      </c>
      <c r="C101" s="558" t="str">
        <f>'[1]Eutt Report NEW'!$E$74</f>
        <v xml:space="preserve"> Power to UTTARAKHAND UTTAR PRADESH NPCL(UP) North-North  NR/2020/81162/F
</v>
      </c>
      <c r="D101" s="559"/>
      <c r="E101" s="559"/>
      <c r="F101" s="560"/>
      <c r="G101" s="614">
        <v>0</v>
      </c>
      <c r="H101" s="615"/>
      <c r="I101" s="160"/>
      <c r="J101" s="575">
        <v>0</v>
      </c>
      <c r="K101" s="575"/>
      <c r="L101" s="225"/>
    </row>
    <row r="102" spans="2:22" s="224" customFormat="1" ht="36" customHeight="1">
      <c r="B102" s="398">
        <v>1</v>
      </c>
      <c r="C102" s="558" t="str">
        <f>'[1]Eutt Report NEW'!$E$74</f>
        <v xml:space="preserve"> Power to UTTARAKHAND UTTAR PRADESH NPCL(UP) North-North  NR/2020/81162/F
</v>
      </c>
      <c r="D102" s="559"/>
      <c r="E102" s="559"/>
      <c r="F102" s="560"/>
      <c r="G102" s="616">
        <f>'[1]Eutt Report NEW'!$H$76</f>
        <v>0.84936</v>
      </c>
      <c r="H102" s="617"/>
      <c r="I102" s="160"/>
      <c r="J102" s="575">
        <v>35</v>
      </c>
      <c r="K102" s="575"/>
      <c r="L102" s="225"/>
    </row>
    <row r="103" spans="2:22" s="224" customFormat="1" ht="36" hidden="1" customHeight="1">
      <c r="B103" s="383">
        <v>2</v>
      </c>
      <c r="C103" s="558" t="str">
        <f>'[1]Eutt Report NEW'!$E$85</f>
        <v xml:space="preserve"> Power to UTTARAKHAND  HARYANA HARYANA North-Nort NR/2019/64243/F
</v>
      </c>
      <c r="D103" s="559"/>
      <c r="E103" s="559"/>
      <c r="F103" s="560"/>
      <c r="G103" s="616">
        <f>'[1]Eutt Report NEW'!$H$87</f>
        <v>0</v>
      </c>
      <c r="H103" s="617"/>
      <c r="I103" s="160"/>
      <c r="J103" s="575">
        <v>0</v>
      </c>
      <c r="K103" s="575"/>
      <c r="L103" s="225"/>
    </row>
    <row r="104" spans="2:22" s="224" customFormat="1" ht="32.25" hidden="1" customHeight="1">
      <c r="B104" s="398">
        <v>3</v>
      </c>
      <c r="C104" s="558" t="str">
        <f>'[1]Eutt Report NEW'!$E$89</f>
        <v xml:space="preserve"> Power to UTTARAKHAND  WEST BENGAL WBSEDCL North-East ERLDC/2019/20939/A
</v>
      </c>
      <c r="D104" s="559"/>
      <c r="E104" s="559"/>
      <c r="F104" s="560"/>
      <c r="G104" s="614">
        <f>'[1]Eutt Report NEW'!$H$90</f>
        <v>0</v>
      </c>
      <c r="H104" s="615"/>
      <c r="I104" s="160"/>
      <c r="J104" s="575">
        <v>0</v>
      </c>
      <c r="K104" s="575"/>
      <c r="L104" s="225"/>
    </row>
    <row r="105" spans="2:22" s="344" customFormat="1" ht="37.9" customHeight="1">
      <c r="B105" s="383" t="s">
        <v>200</v>
      </c>
      <c r="C105" s="489" t="s">
        <v>192</v>
      </c>
      <c r="D105" s="490"/>
      <c r="E105" s="490"/>
      <c r="F105" s="490"/>
      <c r="G105" s="614">
        <f>SUM(G101:G104)</f>
        <v>0.84936</v>
      </c>
      <c r="H105" s="615"/>
      <c r="I105" s="160"/>
      <c r="J105" s="585">
        <f>SUM(J100:J104)</f>
        <v>35</v>
      </c>
      <c r="K105" s="586"/>
      <c r="L105" s="206"/>
    </row>
    <row r="106" spans="2:22" s="344" customFormat="1" ht="30.75" customHeight="1">
      <c r="B106" s="383"/>
      <c r="C106" s="489"/>
      <c r="D106" s="490"/>
      <c r="E106" s="490"/>
      <c r="F106" s="490"/>
      <c r="G106" s="490"/>
      <c r="H106" s="490"/>
      <c r="I106" s="490"/>
      <c r="J106" s="490"/>
      <c r="K106" s="491"/>
      <c r="L106" s="206" t="s">
        <v>35</v>
      </c>
    </row>
    <row r="107" spans="2:22" s="344" customFormat="1" ht="35.25" customHeight="1">
      <c r="B107" s="197" t="s">
        <v>201</v>
      </c>
      <c r="C107" s="622" t="str">
        <f>'[1]Eutt Report NEW'!$E$93</f>
        <v>Power from URS</v>
      </c>
      <c r="D107" s="623"/>
      <c r="E107" s="623"/>
      <c r="F107" s="624"/>
      <c r="G107" s="625">
        <f>'[1]Eutt Report NEW'!$H$95</f>
        <v>0.94868471099999996</v>
      </c>
      <c r="H107" s="625"/>
      <c r="I107" s="214"/>
      <c r="J107" s="592"/>
      <c r="K107" s="586"/>
      <c r="L107" s="206"/>
    </row>
    <row r="108" spans="2:22" s="344" customFormat="1" ht="22.5" customHeight="1">
      <c r="B108" s="626"/>
      <c r="C108" s="627"/>
      <c r="D108" s="627"/>
      <c r="E108" s="627"/>
      <c r="F108" s="627"/>
      <c r="G108" s="627"/>
      <c r="H108" s="627"/>
      <c r="I108" s="627"/>
      <c r="J108" s="627"/>
      <c r="K108" s="628"/>
      <c r="L108" s="206"/>
    </row>
    <row r="109" spans="2:22" s="344" customFormat="1" ht="1.5" customHeight="1">
      <c r="B109" s="220"/>
      <c r="C109" s="495" t="s">
        <v>202</v>
      </c>
      <c r="D109" s="496"/>
      <c r="E109" s="497"/>
      <c r="F109" s="226">
        <v>0</v>
      </c>
      <c r="G109" s="209"/>
      <c r="H109" s="200"/>
      <c r="I109" s="160"/>
      <c r="J109" s="401" t="s">
        <v>35</v>
      </c>
      <c r="K109" s="400"/>
      <c r="L109" s="206"/>
    </row>
    <row r="110" spans="2:22" s="344" customFormat="1" ht="37.5" customHeight="1">
      <c r="B110" s="197" t="s">
        <v>203</v>
      </c>
      <c r="C110" s="558" t="s">
        <v>204</v>
      </c>
      <c r="D110" s="559"/>
      <c r="E110" s="559"/>
      <c r="F110" s="560"/>
      <c r="G110" s="227">
        <f>(G58-G59+G60+G62+G64-G70+G63+G76+G93+G95+G81+G84+G85+G86+G87+G88+G89+G90+G91+G92+G94-G105+G107)</f>
        <v>15.022822202000004</v>
      </c>
      <c r="H110" s="200"/>
      <c r="I110" s="228"/>
      <c r="J110" s="575">
        <v>637</v>
      </c>
      <c r="K110" s="575"/>
      <c r="L110" s="229"/>
      <c r="V110" s="344">
        <v>1.704</v>
      </c>
    </row>
    <row r="111" spans="2:22" s="344" customFormat="1" ht="30" customHeight="1">
      <c r="B111" s="197" t="s">
        <v>205</v>
      </c>
      <c r="C111" s="495" t="s">
        <v>206</v>
      </c>
      <c r="D111" s="496"/>
      <c r="E111" s="496"/>
      <c r="F111" s="497"/>
      <c r="G111" s="227">
        <v>15.352</v>
      </c>
      <c r="H111" s="200"/>
      <c r="I111" s="228"/>
      <c r="J111" s="575">
        <v>747</v>
      </c>
      <c r="K111" s="575"/>
      <c r="L111" s="229"/>
      <c r="M111" s="230"/>
      <c r="V111" s="344">
        <v>1.8049999999999999</v>
      </c>
    </row>
    <row r="112" spans="2:22" s="344" customFormat="1" ht="30.75" customHeight="1">
      <c r="B112" s="191"/>
      <c r="C112" s="486" t="s">
        <v>207</v>
      </c>
      <c r="D112" s="487"/>
      <c r="E112" s="487"/>
      <c r="F112" s="488"/>
      <c r="G112" s="223">
        <f>G110-G111</f>
        <v>-0.32917779799999636</v>
      </c>
      <c r="H112" s="200"/>
      <c r="I112" s="228"/>
      <c r="J112" s="585">
        <f>J110-J111</f>
        <v>-110</v>
      </c>
      <c r="K112" s="586"/>
      <c r="L112" s="346"/>
      <c r="V112" s="344">
        <v>0.24099999999999999</v>
      </c>
    </row>
    <row r="113" spans="2:22" s="344" customFormat="1" ht="29.25" customHeight="1">
      <c r="B113" s="191" t="s">
        <v>208</v>
      </c>
      <c r="C113" s="486" t="s">
        <v>209</v>
      </c>
      <c r="D113" s="487"/>
      <c r="E113" s="487"/>
      <c r="F113" s="488"/>
      <c r="G113" s="129">
        <v>16.603000000000002</v>
      </c>
      <c r="H113" s="228"/>
      <c r="I113" s="228"/>
      <c r="J113" s="575">
        <v>779</v>
      </c>
      <c r="K113" s="575"/>
      <c r="L113" s="231"/>
      <c r="M113" s="95"/>
      <c r="V113" s="344">
        <v>0.107</v>
      </c>
    </row>
    <row r="114" spans="2:22" s="344" customFormat="1" ht="28.5" customHeight="1">
      <c r="B114" s="191" t="s">
        <v>210</v>
      </c>
      <c r="C114" s="486" t="s">
        <v>211</v>
      </c>
      <c r="D114" s="487"/>
      <c r="E114" s="487"/>
      <c r="F114" s="488"/>
      <c r="G114" s="129">
        <v>0.66100000000000003</v>
      </c>
      <c r="H114" s="228"/>
      <c r="I114" s="228"/>
      <c r="J114" s="575">
        <v>27</v>
      </c>
      <c r="K114" s="575"/>
      <c r="L114" s="231"/>
      <c r="M114" s="95"/>
    </row>
    <row r="115" spans="2:22" s="344" customFormat="1" ht="27" customHeight="1">
      <c r="B115" s="191" t="s">
        <v>212</v>
      </c>
      <c r="C115" s="486" t="s">
        <v>213</v>
      </c>
      <c r="D115" s="487"/>
      <c r="E115" s="487"/>
      <c r="F115" s="488"/>
      <c r="G115" s="129">
        <v>0</v>
      </c>
      <c r="H115" s="228"/>
      <c r="I115" s="228"/>
      <c r="J115" s="575">
        <v>0</v>
      </c>
      <c r="K115" s="575"/>
      <c r="L115" s="231"/>
      <c r="M115" s="95"/>
    </row>
    <row r="116" spans="2:22" s="344" customFormat="1" ht="30" customHeight="1">
      <c r="B116" s="191" t="s">
        <v>214</v>
      </c>
      <c r="C116" s="547" t="s">
        <v>215</v>
      </c>
      <c r="D116" s="548"/>
      <c r="E116" s="548"/>
      <c r="F116" s="549"/>
      <c r="G116" s="129">
        <v>0</v>
      </c>
      <c r="H116" s="228"/>
      <c r="I116" s="228"/>
      <c r="J116" s="585">
        <v>0</v>
      </c>
      <c r="K116" s="586"/>
      <c r="L116" s="231"/>
      <c r="M116" s="95"/>
    </row>
    <row r="117" spans="2:22" s="344" customFormat="1" ht="26.25" hidden="1" customHeight="1">
      <c r="B117" s="191"/>
      <c r="C117" s="486" t="s">
        <v>216</v>
      </c>
      <c r="D117" s="487"/>
      <c r="E117" s="487"/>
      <c r="F117" s="488"/>
      <c r="G117" s="129">
        <v>0</v>
      </c>
      <c r="H117" s="228"/>
      <c r="I117" s="228"/>
      <c r="J117" s="393"/>
      <c r="K117" s="394"/>
      <c r="L117" s="231"/>
      <c r="M117" s="95"/>
    </row>
    <row r="118" spans="2:22" s="344" customFormat="1" ht="27.75" customHeight="1">
      <c r="B118" s="232"/>
      <c r="C118" s="486" t="s">
        <v>217</v>
      </c>
      <c r="D118" s="487"/>
      <c r="E118" s="487"/>
      <c r="F118" s="488"/>
      <c r="G118" s="129">
        <v>0.77600000000000002</v>
      </c>
      <c r="H118" s="228"/>
      <c r="I118" s="228"/>
      <c r="J118" s="585">
        <v>0</v>
      </c>
      <c r="K118" s="586"/>
      <c r="L118" s="231"/>
      <c r="M118" s="95"/>
    </row>
    <row r="119" spans="2:22" s="344" customFormat="1" ht="30.75" customHeight="1">
      <c r="B119" s="232"/>
      <c r="C119" s="486" t="s">
        <v>216</v>
      </c>
      <c r="D119" s="487"/>
      <c r="E119" s="487"/>
      <c r="F119" s="488"/>
      <c r="G119" s="129">
        <v>0.25700000000000001</v>
      </c>
      <c r="H119" s="228"/>
      <c r="I119" s="228"/>
      <c r="J119" s="585">
        <v>11</v>
      </c>
      <c r="K119" s="586"/>
      <c r="L119" s="231"/>
      <c r="M119" s="95"/>
    </row>
    <row r="120" spans="2:22" s="344" customFormat="1" ht="33.75" customHeight="1">
      <c r="B120" s="232"/>
      <c r="C120" s="629" t="s">
        <v>218</v>
      </c>
      <c r="D120" s="630"/>
      <c r="E120" s="630"/>
      <c r="F120" s="631"/>
      <c r="G120" s="233">
        <f>SUM(G113:G119)</f>
        <v>18.297000000000004</v>
      </c>
      <c r="H120" s="228"/>
      <c r="I120" s="228"/>
      <c r="J120" s="575">
        <f>J115+J114+J113+J116+J118+J119</f>
        <v>817</v>
      </c>
      <c r="K120" s="575"/>
      <c r="L120" s="231"/>
      <c r="M120" s="95"/>
    </row>
    <row r="121" spans="2:22" s="344" customFormat="1" ht="3.75" customHeight="1">
      <c r="B121" s="632"/>
      <c r="C121" s="633"/>
      <c r="D121" s="633"/>
      <c r="E121" s="633"/>
      <c r="F121" s="633"/>
      <c r="G121" s="633"/>
      <c r="H121" s="633"/>
      <c r="I121" s="633"/>
      <c r="J121" s="633"/>
      <c r="K121" s="634"/>
      <c r="L121" s="231"/>
      <c r="M121" s="95"/>
    </row>
    <row r="122" spans="2:22" s="344" customFormat="1" ht="30" customHeight="1">
      <c r="B122" s="232" t="s">
        <v>35</v>
      </c>
      <c r="C122" s="486" t="s">
        <v>219</v>
      </c>
      <c r="D122" s="487"/>
      <c r="E122" s="487"/>
      <c r="F122" s="488"/>
      <c r="G122" s="234">
        <f>G111+G120</f>
        <v>33.649000000000001</v>
      </c>
      <c r="H122" s="228"/>
      <c r="I122" s="228"/>
      <c r="J122" s="575">
        <f>J111+J120</f>
        <v>1564</v>
      </c>
      <c r="K122" s="575"/>
      <c r="L122" s="201"/>
      <c r="V122" s="344">
        <v>9.0999999999999998E-2</v>
      </c>
    </row>
    <row r="123" spans="2:22" s="344" customFormat="1" ht="30.75" customHeight="1">
      <c r="B123" s="232"/>
      <c r="C123" s="486" t="s">
        <v>220</v>
      </c>
      <c r="D123" s="487"/>
      <c r="E123" s="487"/>
      <c r="F123" s="488"/>
      <c r="G123" s="234">
        <v>0</v>
      </c>
      <c r="H123" s="637"/>
      <c r="I123" s="637"/>
      <c r="J123" s="575">
        <v>0</v>
      </c>
      <c r="K123" s="575"/>
      <c r="V123" s="344">
        <v>0.38800000000000001</v>
      </c>
    </row>
    <row r="124" spans="2:22" s="344" customFormat="1" ht="36" customHeight="1">
      <c r="B124" s="232"/>
      <c r="C124" s="486" t="s">
        <v>221</v>
      </c>
      <c r="D124" s="487"/>
      <c r="E124" s="487"/>
      <c r="F124" s="488"/>
      <c r="G124" s="233">
        <f>G122+G123</f>
        <v>33.649000000000001</v>
      </c>
      <c r="H124" s="638"/>
      <c r="I124" s="638"/>
      <c r="J124" s="575">
        <f>SUM(J122:J123)</f>
        <v>1564</v>
      </c>
      <c r="K124" s="575"/>
    </row>
    <row r="125" spans="2:22" ht="14.25" customHeight="1">
      <c r="B125" s="235"/>
      <c r="C125" s="235"/>
      <c r="D125" s="235"/>
      <c r="E125" s="235"/>
      <c r="F125" s="235"/>
      <c r="G125" s="235" t="s">
        <v>35</v>
      </c>
      <c r="H125" s="235"/>
      <c r="I125" s="235"/>
      <c r="J125" s="236"/>
      <c r="K125" s="237"/>
    </row>
    <row r="126" spans="2:22" s="6" customFormat="1" ht="18" hidden="1" customHeight="1">
      <c r="B126" s="238">
        <v>1</v>
      </c>
      <c r="C126" s="639" t="s">
        <v>182</v>
      </c>
      <c r="D126" s="639"/>
      <c r="E126" s="639"/>
      <c r="F126" s="639"/>
      <c r="G126" s="639"/>
      <c r="H126" s="639"/>
      <c r="I126" s="639"/>
      <c r="J126" s="639"/>
      <c r="K126" s="239"/>
    </row>
    <row r="127" spans="2:22" s="6" customFormat="1" ht="18" hidden="1" customHeight="1">
      <c r="B127" s="240"/>
      <c r="C127" s="241">
        <v>0</v>
      </c>
      <c r="D127" s="402" t="s">
        <v>222</v>
      </c>
      <c r="E127" s="242" t="s">
        <v>5</v>
      </c>
      <c r="F127" s="243" t="s">
        <v>6</v>
      </c>
      <c r="G127" s="244"/>
      <c r="H127" s="635">
        <v>0.47399999999999998</v>
      </c>
      <c r="I127" s="636"/>
      <c r="J127" s="245" t="s">
        <v>101</v>
      </c>
      <c r="K127" s="239"/>
    </row>
    <row r="128" spans="2:22" s="6" customFormat="1" ht="18" hidden="1" customHeight="1">
      <c r="B128" s="640" t="s">
        <v>9</v>
      </c>
      <c r="C128" s="641"/>
      <c r="D128" s="641"/>
      <c r="E128" s="641"/>
      <c r="F128" s="641"/>
      <c r="G128" s="641"/>
      <c r="H128" s="642">
        <v>0.47399999999999998</v>
      </c>
      <c r="I128" s="643"/>
      <c r="J128" s="246" t="s">
        <v>101</v>
      </c>
      <c r="K128" s="239"/>
      <c r="R128" s="9" t="s">
        <v>223</v>
      </c>
    </row>
    <row r="129" spans="2:15" ht="9.9499999999999993" customHeight="1">
      <c r="B129" s="7"/>
      <c r="C129" s="7"/>
      <c r="D129" s="7"/>
      <c r="E129" s="7"/>
      <c r="F129" s="7"/>
      <c r="G129" s="7"/>
      <c r="H129" s="247"/>
      <c r="I129" s="247"/>
      <c r="J129" s="248"/>
      <c r="K129" s="239"/>
      <c r="M129" s="62"/>
      <c r="O129" s="63"/>
    </row>
    <row r="130" spans="2:15" hidden="1">
      <c r="B130" s="238">
        <v>8</v>
      </c>
      <c r="C130" s="644" t="s">
        <v>224</v>
      </c>
      <c r="D130" s="645"/>
      <c r="E130" s="645"/>
      <c r="F130" s="645"/>
      <c r="G130" s="645"/>
      <c r="H130" s="645"/>
      <c r="I130" s="645"/>
      <c r="J130" s="646"/>
      <c r="K130" s="239"/>
      <c r="M130" s="62"/>
      <c r="O130" s="63"/>
    </row>
    <row r="131" spans="2:15" hidden="1">
      <c r="B131" s="240"/>
      <c r="C131" s="241">
        <v>0</v>
      </c>
      <c r="D131" s="402" t="s">
        <v>222</v>
      </c>
      <c r="E131" s="241" t="s">
        <v>5</v>
      </c>
      <c r="F131" s="243" t="s">
        <v>6</v>
      </c>
      <c r="G131" s="244"/>
      <c r="J131" s="245" t="s">
        <v>101</v>
      </c>
      <c r="K131" s="239"/>
      <c r="M131" s="62"/>
      <c r="O131" s="63"/>
    </row>
    <row r="132" spans="2:15" ht="18.75" hidden="1" thickBot="1">
      <c r="B132" s="648" t="s">
        <v>9</v>
      </c>
      <c r="C132" s="649"/>
      <c r="D132" s="649"/>
      <c r="E132" s="649"/>
      <c r="F132" s="649"/>
      <c r="G132" s="649"/>
      <c r="H132" s="647" t="e">
        <f>#REF!</f>
        <v>#REF!</v>
      </c>
      <c r="I132" s="647"/>
      <c r="J132" s="249" t="s">
        <v>101</v>
      </c>
      <c r="K132" s="239"/>
      <c r="M132" s="62">
        <f>E132-C132</f>
        <v>0</v>
      </c>
      <c r="O132" s="63">
        <f>N132/1000</f>
        <v>0</v>
      </c>
    </row>
    <row r="133" spans="2:15" ht="17.25" hidden="1" customHeight="1">
      <c r="B133" s="7"/>
      <c r="C133" s="7"/>
      <c r="D133" s="7"/>
      <c r="E133" s="7"/>
      <c r="F133" s="7"/>
      <c r="G133" s="7"/>
      <c r="H133" s="635">
        <v>1.6999999999999999E-3</v>
      </c>
      <c r="I133" s="636"/>
      <c r="J133" s="248"/>
      <c r="K133" s="239"/>
      <c r="M133" s="62"/>
      <c r="O133" s="63"/>
    </row>
    <row r="134" spans="2:15" ht="15" hidden="1" customHeight="1">
      <c r="B134" s="238">
        <v>9</v>
      </c>
      <c r="C134" s="644" t="s">
        <v>225</v>
      </c>
      <c r="D134" s="645"/>
      <c r="E134" s="645"/>
      <c r="F134" s="645"/>
      <c r="G134" s="645"/>
      <c r="H134" s="645"/>
      <c r="I134" s="645"/>
      <c r="J134" s="646"/>
      <c r="K134" s="239"/>
      <c r="M134" s="62"/>
      <c r="O134" s="63"/>
    </row>
    <row r="135" spans="2:15" ht="15" hidden="1" customHeight="1">
      <c r="B135" s="240"/>
      <c r="C135" s="241">
        <v>0</v>
      </c>
      <c r="D135" s="402" t="s">
        <v>222</v>
      </c>
      <c r="E135" s="241" t="s">
        <v>5</v>
      </c>
      <c r="F135" s="243" t="s">
        <v>6</v>
      </c>
      <c r="G135" s="244"/>
      <c r="H135" s="635">
        <v>0</v>
      </c>
      <c r="I135" s="636"/>
      <c r="J135" s="245" t="s">
        <v>101</v>
      </c>
      <c r="K135" s="239"/>
      <c r="M135" s="62"/>
      <c r="O135" s="63"/>
    </row>
    <row r="136" spans="2:15" ht="15" hidden="1" customHeight="1">
      <c r="B136" s="648" t="s">
        <v>9</v>
      </c>
      <c r="C136" s="649"/>
      <c r="D136" s="649"/>
      <c r="E136" s="649"/>
      <c r="F136" s="649"/>
      <c r="G136" s="649"/>
      <c r="H136" s="647">
        <v>0</v>
      </c>
      <c r="I136" s="647"/>
      <c r="J136" s="249" t="s">
        <v>101</v>
      </c>
      <c r="K136" s="239"/>
      <c r="M136" s="62"/>
      <c r="O136" s="63"/>
    </row>
    <row r="137" spans="2:15" ht="9.9499999999999993" hidden="1" customHeight="1">
      <c r="B137" s="7"/>
      <c r="C137" s="7"/>
      <c r="D137" s="7"/>
      <c r="E137" s="7"/>
      <c r="F137" s="7"/>
      <c r="G137" s="7"/>
      <c r="H137" s="247"/>
      <c r="I137" s="247"/>
      <c r="J137" s="248"/>
      <c r="K137" s="239"/>
      <c r="M137" s="62"/>
      <c r="O137" s="63"/>
    </row>
    <row r="138" spans="2:15" ht="9.9499999999999993" hidden="1" customHeight="1">
      <c r="B138" s="7"/>
      <c r="C138" s="7"/>
      <c r="D138" s="7"/>
      <c r="E138" s="7"/>
      <c r="F138" s="7"/>
      <c r="G138" s="7"/>
      <c r="H138" s="247"/>
      <c r="I138" s="247"/>
      <c r="J138" s="248"/>
      <c r="K138" s="239"/>
      <c r="M138" s="62"/>
      <c r="O138" s="63"/>
    </row>
    <row r="139" spans="2:15" ht="18" hidden="1" customHeight="1">
      <c r="B139" s="238">
        <v>10</v>
      </c>
      <c r="C139" s="644" t="s">
        <v>226</v>
      </c>
      <c r="D139" s="645"/>
      <c r="E139" s="645"/>
      <c r="F139" s="645"/>
      <c r="G139" s="645"/>
      <c r="H139" s="645"/>
      <c r="I139" s="645"/>
      <c r="J139" s="646"/>
      <c r="K139" s="239"/>
      <c r="M139" s="62"/>
      <c r="O139" s="63"/>
    </row>
    <row r="140" spans="2:15" hidden="1">
      <c r="B140" s="240"/>
      <c r="C140" s="241">
        <v>0</v>
      </c>
      <c r="D140" s="402" t="s">
        <v>222</v>
      </c>
      <c r="E140" s="241" t="s">
        <v>5</v>
      </c>
      <c r="F140" s="243" t="s">
        <v>6</v>
      </c>
      <c r="G140" s="244"/>
      <c r="H140" s="635">
        <v>0</v>
      </c>
      <c r="I140" s="636"/>
      <c r="J140" s="245" t="s">
        <v>101</v>
      </c>
      <c r="K140" s="239"/>
      <c r="M140" s="62"/>
      <c r="O140" s="63"/>
    </row>
    <row r="141" spans="2:15" ht="18.75" hidden="1" thickBot="1">
      <c r="B141" s="648" t="s">
        <v>9</v>
      </c>
      <c r="C141" s="649"/>
      <c r="D141" s="649"/>
      <c r="E141" s="649"/>
      <c r="F141" s="649"/>
      <c r="G141" s="649"/>
      <c r="H141" s="647">
        <v>0</v>
      </c>
      <c r="I141" s="647"/>
      <c r="J141" s="249" t="s">
        <v>101</v>
      </c>
      <c r="K141" s="239"/>
      <c r="M141" s="62"/>
      <c r="O141" s="63"/>
    </row>
    <row r="142" spans="2:15" ht="15" hidden="1" customHeight="1">
      <c r="B142" s="59"/>
      <c r="C142" s="650" t="s">
        <v>227</v>
      </c>
      <c r="D142" s="650"/>
      <c r="E142" s="650"/>
      <c r="F142" s="650"/>
      <c r="G142" s="650"/>
      <c r="H142" s="650"/>
      <c r="I142" s="650"/>
      <c r="J142" s="650"/>
      <c r="K142" s="650"/>
      <c r="L142" s="650"/>
    </row>
    <row r="143" spans="2:15" ht="15" customHeight="1">
      <c r="B143" s="59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</row>
    <row r="144" spans="2:15" ht="15" customHeight="1">
      <c r="B144" s="59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</row>
    <row r="145" spans="2:15" ht="15" customHeight="1">
      <c r="B145" s="59"/>
      <c r="C145" s="403"/>
      <c r="D145" s="403"/>
      <c r="E145" s="403"/>
      <c r="F145" s="403"/>
      <c r="G145" s="403"/>
      <c r="H145" s="403"/>
      <c r="I145" s="403"/>
      <c r="J145" s="250"/>
      <c r="K145" s="409"/>
      <c r="L145" s="403"/>
    </row>
    <row r="146" spans="2:15" ht="27.75" customHeight="1">
      <c r="B146" s="59"/>
      <c r="C146" s="651" t="s">
        <v>228</v>
      </c>
      <c r="D146" s="651"/>
      <c r="E146" s="651"/>
      <c r="F146" s="651"/>
      <c r="G146" s="651"/>
      <c r="H146" s="251"/>
      <c r="I146" s="251"/>
      <c r="J146" s="252"/>
      <c r="K146" s="410"/>
      <c r="L146" s="403"/>
      <c r="M146" s="121" t="s">
        <v>227</v>
      </c>
      <c r="N146" s="121"/>
      <c r="O146" s="121"/>
    </row>
    <row r="147" spans="2:15" ht="18.75">
      <c r="K147" s="128"/>
    </row>
    <row r="166" spans="3:7">
      <c r="C166" s="500" t="s">
        <v>229</v>
      </c>
      <c r="D166" s="500"/>
      <c r="E166" s="500"/>
      <c r="F166" s="500"/>
      <c r="G166" s="500"/>
    </row>
    <row r="167" spans="3:7">
      <c r="C167" s="500" t="s">
        <v>230</v>
      </c>
      <c r="D167" s="500"/>
      <c r="E167" s="500"/>
      <c r="F167" s="500"/>
      <c r="G167" s="500"/>
    </row>
    <row r="168" spans="3:7">
      <c r="C168" s="500" t="s">
        <v>231</v>
      </c>
      <c r="D168" s="500"/>
      <c r="E168" s="500"/>
      <c r="F168" s="500"/>
      <c r="G168" s="500"/>
    </row>
    <row r="169" spans="3:7">
      <c r="C169" s="500" t="s">
        <v>232</v>
      </c>
      <c r="D169" s="500"/>
      <c r="E169" s="500"/>
      <c r="F169" s="500"/>
      <c r="G169" s="500"/>
    </row>
    <row r="170" spans="3:7">
      <c r="C170" s="500" t="s">
        <v>233</v>
      </c>
      <c r="D170" s="500"/>
      <c r="E170" s="500"/>
      <c r="F170" s="500"/>
      <c r="G170" s="500"/>
    </row>
    <row r="171" spans="3:7">
      <c r="C171" s="500" t="s">
        <v>234</v>
      </c>
      <c r="D171" s="500"/>
      <c r="E171" s="500"/>
      <c r="F171" s="500"/>
      <c r="G171" s="500"/>
    </row>
    <row r="172" spans="3:7">
      <c r="C172" s="500" t="s">
        <v>235</v>
      </c>
      <c r="D172" s="500"/>
      <c r="E172" s="500"/>
      <c r="F172" s="500"/>
      <c r="G172" s="500"/>
    </row>
    <row r="173" spans="3:7">
      <c r="C173" s="500" t="s">
        <v>236</v>
      </c>
      <c r="D173" s="500"/>
      <c r="E173" s="500"/>
      <c r="F173" s="500"/>
      <c r="G173" s="500"/>
    </row>
    <row r="174" spans="3:7">
      <c r="C174" s="500" t="s">
        <v>237</v>
      </c>
      <c r="D174" s="500"/>
      <c r="E174" s="500"/>
      <c r="F174" s="500"/>
      <c r="G174" s="500"/>
    </row>
    <row r="175" spans="3:7">
      <c r="C175" s="500" t="s">
        <v>238</v>
      </c>
      <c r="D175" s="500"/>
      <c r="E175" s="500"/>
      <c r="F175" s="500"/>
      <c r="G175" s="500"/>
    </row>
    <row r="179" spans="3:10">
      <c r="C179" s="500" t="s">
        <v>229</v>
      </c>
      <c r="D179" s="500"/>
      <c r="E179" s="500"/>
      <c r="F179" s="500"/>
      <c r="G179" s="500"/>
    </row>
    <row r="180" spans="3:10">
      <c r="C180" s="500" t="s">
        <v>230</v>
      </c>
      <c r="D180" s="500"/>
      <c r="E180" s="500"/>
      <c r="F180" s="500"/>
      <c r="G180" s="500"/>
    </row>
    <row r="181" spans="3:10">
      <c r="C181" s="500" t="s">
        <v>231</v>
      </c>
      <c r="D181" s="500"/>
      <c r="E181" s="500"/>
      <c r="F181" s="500"/>
      <c r="G181" s="500"/>
    </row>
    <row r="182" spans="3:10">
      <c r="C182" s="500" t="s">
        <v>232</v>
      </c>
      <c r="D182" s="500"/>
      <c r="E182" s="500"/>
      <c r="F182" s="500"/>
      <c r="G182" s="500"/>
    </row>
    <row r="183" spans="3:10">
      <c r="C183" s="500" t="s">
        <v>239</v>
      </c>
      <c r="D183" s="500"/>
      <c r="E183" s="500"/>
      <c r="F183" s="500"/>
      <c r="G183" s="500"/>
    </row>
    <row r="184" spans="3:10">
      <c r="C184" s="500" t="s">
        <v>234</v>
      </c>
      <c r="D184" s="500"/>
      <c r="E184" s="500"/>
      <c r="F184" s="500"/>
      <c r="G184" s="500"/>
    </row>
    <row r="185" spans="3:10">
      <c r="C185" s="500" t="s">
        <v>240</v>
      </c>
      <c r="D185" s="500"/>
      <c r="E185" s="500"/>
      <c r="F185" s="500"/>
      <c r="G185" s="500"/>
    </row>
    <row r="186" spans="3:10">
      <c r="C186" s="500" t="s">
        <v>236</v>
      </c>
      <c r="D186" s="500"/>
      <c r="E186" s="500"/>
      <c r="F186" s="500"/>
      <c r="G186" s="500"/>
    </row>
    <row r="187" spans="3:10">
      <c r="C187" s="500" t="s">
        <v>237</v>
      </c>
      <c r="D187" s="500"/>
      <c r="E187" s="500"/>
      <c r="F187" s="500"/>
      <c r="G187" s="500"/>
    </row>
    <row r="188" spans="3:10" ht="18.75" thickBot="1">
      <c r="C188" s="500" t="s">
        <v>241</v>
      </c>
      <c r="D188" s="500"/>
      <c r="E188" s="500"/>
      <c r="F188" s="500"/>
      <c r="G188" s="500"/>
    </row>
    <row r="189" spans="3:10" ht="18.75" thickBot="1">
      <c r="C189" s="652" t="s">
        <v>242</v>
      </c>
      <c r="D189" s="653"/>
      <c r="E189" s="653"/>
      <c r="F189" s="653"/>
      <c r="G189" s="653"/>
      <c r="H189" s="653"/>
      <c r="I189" s="653"/>
      <c r="J189" s="654"/>
    </row>
    <row r="190" spans="3:10">
      <c r="C190" s="476" t="s">
        <v>243</v>
      </c>
      <c r="D190" s="477"/>
      <c r="E190" s="477"/>
      <c r="F190" s="477"/>
      <c r="G190" s="477"/>
      <c r="H190" s="477"/>
      <c r="I190" s="477"/>
      <c r="J190" s="478"/>
    </row>
    <row r="218" spans="3:45" ht="18.75" thickBot="1"/>
    <row r="219" spans="3:45" ht="15" thickBot="1">
      <c r="C219" s="347">
        <v>243.35</v>
      </c>
      <c r="D219" s="347">
        <v>0</v>
      </c>
      <c r="E219" s="347">
        <v>0</v>
      </c>
      <c r="F219" s="347">
        <v>60.44</v>
      </c>
      <c r="G219" s="347">
        <v>0</v>
      </c>
      <c r="H219" s="347">
        <v>0</v>
      </c>
      <c r="I219" s="347">
        <v>0</v>
      </c>
      <c r="J219" s="347">
        <v>88.24</v>
      </c>
      <c r="K219" s="347">
        <v>30.59</v>
      </c>
      <c r="L219" s="347">
        <v>65.88</v>
      </c>
      <c r="M219" s="347">
        <v>139.05000000000001</v>
      </c>
      <c r="N219" s="347">
        <v>0</v>
      </c>
      <c r="O219" s="347">
        <v>0</v>
      </c>
      <c r="P219" s="347">
        <v>260.8</v>
      </c>
      <c r="Q219" s="347">
        <v>3.56</v>
      </c>
      <c r="R219" s="347">
        <v>337.69</v>
      </c>
      <c r="S219" s="347">
        <v>395.22</v>
      </c>
      <c r="T219" s="347">
        <v>0</v>
      </c>
      <c r="U219" s="347">
        <v>0</v>
      </c>
      <c r="V219" s="347">
        <v>0</v>
      </c>
      <c r="W219" s="347">
        <v>634.55999999999995</v>
      </c>
      <c r="X219" s="347">
        <v>387</v>
      </c>
      <c r="Y219" s="347">
        <v>219.84</v>
      </c>
      <c r="Z219" s="347">
        <v>100.13</v>
      </c>
      <c r="AA219" s="347">
        <v>51.4</v>
      </c>
      <c r="AB219" s="347">
        <v>0</v>
      </c>
      <c r="AC219" s="347">
        <v>746.79</v>
      </c>
      <c r="AD219" s="347">
        <v>450.47</v>
      </c>
      <c r="AE219" s="347">
        <v>307.39</v>
      </c>
      <c r="AF219" s="347">
        <v>66.569999999999993</v>
      </c>
      <c r="AG219" s="347">
        <v>1715.16</v>
      </c>
      <c r="AH219" s="347">
        <v>19.34</v>
      </c>
      <c r="AI219" s="347">
        <v>2272.1</v>
      </c>
      <c r="AJ219" s="347">
        <v>409.2</v>
      </c>
      <c r="AL219" s="347">
        <v>0</v>
      </c>
      <c r="AM219" s="347">
        <v>746.79</v>
      </c>
      <c r="AN219" s="347">
        <v>450.47</v>
      </c>
      <c r="AO219" s="347">
        <v>307.39</v>
      </c>
      <c r="AP219" s="347">
        <v>66.569999999999993</v>
      </c>
      <c r="AQ219" s="347">
        <v>1715.16</v>
      </c>
      <c r="AR219" s="347">
        <v>19.34</v>
      </c>
      <c r="AS219" s="347">
        <v>2272.1</v>
      </c>
    </row>
    <row r="631" spans="6:6">
      <c r="F631" s="60" t="str">
        <f>C11</f>
        <v xml:space="preserve"> dqy mRiknu </v>
      </c>
    </row>
  </sheetData>
  <mergeCells count="259">
    <mergeCell ref="C187:G187"/>
    <mergeCell ref="C189:J189"/>
    <mergeCell ref="C181:G181"/>
    <mergeCell ref="C182:G182"/>
    <mergeCell ref="C183:G183"/>
    <mergeCell ref="C184:G184"/>
    <mergeCell ref="C185:G185"/>
    <mergeCell ref="C186:G186"/>
    <mergeCell ref="C188:G188"/>
    <mergeCell ref="B141:G141"/>
    <mergeCell ref="H141:I141"/>
    <mergeCell ref="C142:L142"/>
    <mergeCell ref="C146:G146"/>
    <mergeCell ref="C172:G172"/>
    <mergeCell ref="C173:G173"/>
    <mergeCell ref="C174:G174"/>
    <mergeCell ref="C179:G179"/>
    <mergeCell ref="C180:G180"/>
    <mergeCell ref="C166:G166"/>
    <mergeCell ref="C167:G167"/>
    <mergeCell ref="C168:G168"/>
    <mergeCell ref="C169:G169"/>
    <mergeCell ref="C170:G170"/>
    <mergeCell ref="C171:G171"/>
    <mergeCell ref="C175:G175"/>
    <mergeCell ref="B128:G128"/>
    <mergeCell ref="H128:I128"/>
    <mergeCell ref="C130:J130"/>
    <mergeCell ref="H140:I140"/>
    <mergeCell ref="H132:I132"/>
    <mergeCell ref="H135:I135"/>
    <mergeCell ref="B132:G132"/>
    <mergeCell ref="H133:I133"/>
    <mergeCell ref="C134:J134"/>
    <mergeCell ref="B136:G136"/>
    <mergeCell ref="H136:I136"/>
    <mergeCell ref="C139:J139"/>
    <mergeCell ref="H127:I127"/>
    <mergeCell ref="C123:F123"/>
    <mergeCell ref="H123:I123"/>
    <mergeCell ref="J123:K123"/>
    <mergeCell ref="C124:F124"/>
    <mergeCell ref="H124:I124"/>
    <mergeCell ref="J124:K124"/>
    <mergeCell ref="C126:E126"/>
    <mergeCell ref="F126:G126"/>
    <mergeCell ref="H126:J126"/>
    <mergeCell ref="C122:F122"/>
    <mergeCell ref="J122:K122"/>
    <mergeCell ref="C115:F115"/>
    <mergeCell ref="J115:K115"/>
    <mergeCell ref="C116:F116"/>
    <mergeCell ref="C117:F117"/>
    <mergeCell ref="C118:F118"/>
    <mergeCell ref="J118:K118"/>
    <mergeCell ref="J116:K116"/>
    <mergeCell ref="C120:F120"/>
    <mergeCell ref="J120:K120"/>
    <mergeCell ref="B121:K121"/>
    <mergeCell ref="C114:F114"/>
    <mergeCell ref="J114:K114"/>
    <mergeCell ref="C110:F110"/>
    <mergeCell ref="J110:K110"/>
    <mergeCell ref="C111:F111"/>
    <mergeCell ref="J111:K111"/>
    <mergeCell ref="C109:E109"/>
    <mergeCell ref="C119:F119"/>
    <mergeCell ref="J119:K119"/>
    <mergeCell ref="C106:K106"/>
    <mergeCell ref="C107:F107"/>
    <mergeCell ref="G107:H107"/>
    <mergeCell ref="J107:K107"/>
    <mergeCell ref="B108:K108"/>
    <mergeCell ref="C112:F112"/>
    <mergeCell ref="J112:K112"/>
    <mergeCell ref="C113:F113"/>
    <mergeCell ref="J113:K113"/>
    <mergeCell ref="C103:F103"/>
    <mergeCell ref="G103:H103"/>
    <mergeCell ref="J103:K103"/>
    <mergeCell ref="C104:F104"/>
    <mergeCell ref="G104:H104"/>
    <mergeCell ref="J104:K104"/>
    <mergeCell ref="C105:F105"/>
    <mergeCell ref="G105:H105"/>
    <mergeCell ref="J105:K105"/>
    <mergeCell ref="C96:F96"/>
    <mergeCell ref="G96:H96"/>
    <mergeCell ref="J96:K96"/>
    <mergeCell ref="B97:K97"/>
    <mergeCell ref="C101:F101"/>
    <mergeCell ref="G101:H101"/>
    <mergeCell ref="J101:K101"/>
    <mergeCell ref="C102:F102"/>
    <mergeCell ref="G102:H102"/>
    <mergeCell ref="J102:K102"/>
    <mergeCell ref="J98:K98"/>
    <mergeCell ref="C99:F99"/>
    <mergeCell ref="J99:K99"/>
    <mergeCell ref="C100:F100"/>
    <mergeCell ref="G100:H100"/>
    <mergeCell ref="J100:K100"/>
    <mergeCell ref="G98:H98"/>
    <mergeCell ref="C95:F95"/>
    <mergeCell ref="G95:H95"/>
    <mergeCell ref="J95:K95"/>
    <mergeCell ref="C93:F93"/>
    <mergeCell ref="G93:H93"/>
    <mergeCell ref="J93:K93"/>
    <mergeCell ref="C94:F94"/>
    <mergeCell ref="G94:H94"/>
    <mergeCell ref="J94:K94"/>
    <mergeCell ref="C91:F91"/>
    <mergeCell ref="G91:H91"/>
    <mergeCell ref="J91:K91"/>
    <mergeCell ref="C92:F92"/>
    <mergeCell ref="G92:H92"/>
    <mergeCell ref="J92:K92"/>
    <mergeCell ref="C89:F89"/>
    <mergeCell ref="G89:H89"/>
    <mergeCell ref="J89:K89"/>
    <mergeCell ref="C90:F90"/>
    <mergeCell ref="G90:H90"/>
    <mergeCell ref="J90:K90"/>
    <mergeCell ref="C87:F87"/>
    <mergeCell ref="G87:H87"/>
    <mergeCell ref="J87:K87"/>
    <mergeCell ref="C88:F88"/>
    <mergeCell ref="G88:H88"/>
    <mergeCell ref="J88:K88"/>
    <mergeCell ref="C85:F85"/>
    <mergeCell ref="G85:H85"/>
    <mergeCell ref="J85:K85"/>
    <mergeCell ref="C86:F86"/>
    <mergeCell ref="G86:H86"/>
    <mergeCell ref="J86:K86"/>
    <mergeCell ref="C77:F77"/>
    <mergeCell ref="G77:H77"/>
    <mergeCell ref="B82:K82"/>
    <mergeCell ref="C84:F84"/>
    <mergeCell ref="G84:H84"/>
    <mergeCell ref="J84:K84"/>
    <mergeCell ref="G79:H79"/>
    <mergeCell ref="J79:K79"/>
    <mergeCell ref="G80:H80"/>
    <mergeCell ref="J80:K80"/>
    <mergeCell ref="B78:K78"/>
    <mergeCell ref="C79:F79"/>
    <mergeCell ref="C81:F81"/>
    <mergeCell ref="G81:H81"/>
    <mergeCell ref="J81:K81"/>
    <mergeCell ref="B83:K83"/>
    <mergeCell ref="C75:F75"/>
    <mergeCell ref="G75:H75"/>
    <mergeCell ref="J75:K75"/>
    <mergeCell ref="C76:F76"/>
    <mergeCell ref="G76:H76"/>
    <mergeCell ref="C74:F74"/>
    <mergeCell ref="G74:H74"/>
    <mergeCell ref="J74:K74"/>
    <mergeCell ref="C70:F70"/>
    <mergeCell ref="G70:H70"/>
    <mergeCell ref="J70:K70"/>
    <mergeCell ref="B71:K71"/>
    <mergeCell ref="J76:K76"/>
    <mergeCell ref="B67:K67"/>
    <mergeCell ref="C69:F69"/>
    <mergeCell ref="G69:H69"/>
    <mergeCell ref="J69:K69"/>
    <mergeCell ref="C62:F62"/>
    <mergeCell ref="J62:K62"/>
    <mergeCell ref="C63:F63"/>
    <mergeCell ref="J63:K63"/>
    <mergeCell ref="J64:K64"/>
    <mergeCell ref="J65:K65"/>
    <mergeCell ref="C64:F64"/>
    <mergeCell ref="C66:F66"/>
    <mergeCell ref="G66:H66"/>
    <mergeCell ref="J66:K66"/>
    <mergeCell ref="B68:K68"/>
    <mergeCell ref="C59:F59"/>
    <mergeCell ref="J59:K59"/>
    <mergeCell ref="J60:K60"/>
    <mergeCell ref="J61:K61"/>
    <mergeCell ref="C56:F56"/>
    <mergeCell ref="J56:K56"/>
    <mergeCell ref="C57:F57"/>
    <mergeCell ref="J57:K57"/>
    <mergeCell ref="C58:F58"/>
    <mergeCell ref="J58:K58"/>
    <mergeCell ref="C60:F60"/>
    <mergeCell ref="C61:E61"/>
    <mergeCell ref="C51:F51"/>
    <mergeCell ref="G51:H51"/>
    <mergeCell ref="R51:U51"/>
    <mergeCell ref="C54:F54"/>
    <mergeCell ref="J54:K54"/>
    <mergeCell ref="C55:F55"/>
    <mergeCell ref="J55:K55"/>
    <mergeCell ref="G49:H49"/>
    <mergeCell ref="C50:F50"/>
    <mergeCell ref="G50:H50"/>
    <mergeCell ref="B53:K53"/>
    <mergeCell ref="S42:V42"/>
    <mergeCell ref="C44:G44"/>
    <mergeCell ref="C45:G45"/>
    <mergeCell ref="C46:G46"/>
    <mergeCell ref="C47:G47"/>
    <mergeCell ref="C43:E43"/>
    <mergeCell ref="F43:G43"/>
    <mergeCell ref="C48:G48"/>
    <mergeCell ref="B49:F49"/>
    <mergeCell ref="C19:G19"/>
    <mergeCell ref="C20:G20"/>
    <mergeCell ref="C21:G21"/>
    <mergeCell ref="C22:G22"/>
    <mergeCell ref="C23:G23"/>
    <mergeCell ref="C12:G12"/>
    <mergeCell ref="C13:G13"/>
    <mergeCell ref="C15:G15"/>
    <mergeCell ref="C16:G16"/>
    <mergeCell ref="C17:G17"/>
    <mergeCell ref="C18:G18"/>
    <mergeCell ref="C6:G6"/>
    <mergeCell ref="C7:G7"/>
    <mergeCell ref="C8:G8"/>
    <mergeCell ref="C9:G9"/>
    <mergeCell ref="C10:G10"/>
    <mergeCell ref="C11:G11"/>
    <mergeCell ref="B1:H1"/>
    <mergeCell ref="B2:K2"/>
    <mergeCell ref="B3:K3"/>
    <mergeCell ref="C4:G4"/>
    <mergeCell ref="H4:I4"/>
    <mergeCell ref="C5:G5"/>
    <mergeCell ref="C190:J190"/>
    <mergeCell ref="M24:P24"/>
    <mergeCell ref="C25:G25"/>
    <mergeCell ref="B28:K28"/>
    <mergeCell ref="C29:G29"/>
    <mergeCell ref="B30:K30"/>
    <mergeCell ref="C32:G32"/>
    <mergeCell ref="B33:K33"/>
    <mergeCell ref="C35:G35"/>
    <mergeCell ref="B37:K37"/>
    <mergeCell ref="C31:G31"/>
    <mergeCell ref="C34:G34"/>
    <mergeCell ref="C24:G24"/>
    <mergeCell ref="B26:K26"/>
    <mergeCell ref="B27:K27"/>
    <mergeCell ref="C41:G41"/>
    <mergeCell ref="H41:I41"/>
    <mergeCell ref="B36:K36"/>
    <mergeCell ref="C40:G40"/>
    <mergeCell ref="C38:G38"/>
    <mergeCell ref="B39:K39"/>
    <mergeCell ref="O41:R41"/>
    <mergeCell ref="C42:G42"/>
    <mergeCell ref="H42:I42"/>
  </mergeCells>
  <hyperlinks>
    <hyperlink ref="K50" r:id="rId1" display="nksyu@ls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39"/>
  <sheetViews>
    <sheetView workbookViewId="0">
      <selection activeCell="E14" sqref="E14"/>
    </sheetView>
  </sheetViews>
  <sheetFormatPr defaultRowHeight="15"/>
  <cols>
    <col min="1" max="1" width="9.140625" style="316" customWidth="1"/>
    <col min="2" max="2" width="11" style="316" customWidth="1"/>
    <col min="3" max="3" width="9" style="316" customWidth="1"/>
    <col min="4" max="4" width="11.28515625" style="316" customWidth="1"/>
    <col min="5" max="5" width="9.140625" style="316"/>
    <col min="6" max="6" width="11" style="316" customWidth="1"/>
    <col min="7" max="7" width="9.140625" style="316"/>
    <col min="8" max="8" width="11.28515625" style="316" customWidth="1"/>
    <col min="9" max="10" width="11" style="316" customWidth="1"/>
    <col min="11" max="11" width="11.28515625" style="316" customWidth="1"/>
    <col min="12" max="12" width="5.85546875" style="343" customWidth="1"/>
    <col min="13" max="13" width="7.140625" style="343" customWidth="1"/>
    <col min="14" max="50" width="9.140625" style="343" customWidth="1"/>
    <col min="51" max="256" width="9.140625" style="316"/>
    <col min="257" max="257" width="9.140625" style="316" customWidth="1"/>
    <col min="258" max="258" width="11" style="316" customWidth="1"/>
    <col min="259" max="259" width="9" style="316" customWidth="1"/>
    <col min="260" max="260" width="11.28515625" style="316" customWidth="1"/>
    <col min="261" max="261" width="9.140625" style="316"/>
    <col min="262" max="262" width="11" style="316" customWidth="1"/>
    <col min="263" max="263" width="9.140625" style="316"/>
    <col min="264" max="264" width="11.28515625" style="316" customWidth="1"/>
    <col min="265" max="266" width="11" style="316" customWidth="1"/>
    <col min="267" max="267" width="11.28515625" style="316" customWidth="1"/>
    <col min="268" max="268" width="5.85546875" style="316" customWidth="1"/>
    <col min="269" max="269" width="7.140625" style="316" customWidth="1"/>
    <col min="270" max="306" width="9.140625" style="316" customWidth="1"/>
    <col min="307" max="512" width="9.140625" style="316"/>
    <col min="513" max="513" width="9.140625" style="316" customWidth="1"/>
    <col min="514" max="514" width="11" style="316" customWidth="1"/>
    <col min="515" max="515" width="9" style="316" customWidth="1"/>
    <col min="516" max="516" width="11.28515625" style="316" customWidth="1"/>
    <col min="517" max="517" width="9.140625" style="316"/>
    <col min="518" max="518" width="11" style="316" customWidth="1"/>
    <col min="519" max="519" width="9.140625" style="316"/>
    <col min="520" max="520" width="11.28515625" style="316" customWidth="1"/>
    <col min="521" max="522" width="11" style="316" customWidth="1"/>
    <col min="523" max="523" width="11.28515625" style="316" customWidth="1"/>
    <col min="524" max="524" width="5.85546875" style="316" customWidth="1"/>
    <col min="525" max="525" width="7.140625" style="316" customWidth="1"/>
    <col min="526" max="562" width="9.140625" style="316" customWidth="1"/>
    <col min="563" max="768" width="9.140625" style="316"/>
    <col min="769" max="769" width="9.140625" style="316" customWidth="1"/>
    <col min="770" max="770" width="11" style="316" customWidth="1"/>
    <col min="771" max="771" width="9" style="316" customWidth="1"/>
    <col min="772" max="772" width="11.28515625" style="316" customWidth="1"/>
    <col min="773" max="773" width="9.140625" style="316"/>
    <col min="774" max="774" width="11" style="316" customWidth="1"/>
    <col min="775" max="775" width="9.140625" style="316"/>
    <col min="776" max="776" width="11.28515625" style="316" customWidth="1"/>
    <col min="777" max="778" width="11" style="316" customWidth="1"/>
    <col min="779" max="779" width="11.28515625" style="316" customWidth="1"/>
    <col min="780" max="780" width="5.85546875" style="316" customWidth="1"/>
    <col min="781" max="781" width="7.140625" style="316" customWidth="1"/>
    <col min="782" max="818" width="9.140625" style="316" customWidth="1"/>
    <col min="819" max="1024" width="9.140625" style="316"/>
    <col min="1025" max="1025" width="9.140625" style="316" customWidth="1"/>
    <col min="1026" max="1026" width="11" style="316" customWidth="1"/>
    <col min="1027" max="1027" width="9" style="316" customWidth="1"/>
    <col min="1028" max="1028" width="11.28515625" style="316" customWidth="1"/>
    <col min="1029" max="1029" width="9.140625" style="316"/>
    <col min="1030" max="1030" width="11" style="316" customWidth="1"/>
    <col min="1031" max="1031" width="9.140625" style="316"/>
    <col min="1032" max="1032" width="11.28515625" style="316" customWidth="1"/>
    <col min="1033" max="1034" width="11" style="316" customWidth="1"/>
    <col min="1035" max="1035" width="11.28515625" style="316" customWidth="1"/>
    <col min="1036" max="1036" width="5.85546875" style="316" customWidth="1"/>
    <col min="1037" max="1037" width="7.140625" style="316" customWidth="1"/>
    <col min="1038" max="1074" width="9.140625" style="316" customWidth="1"/>
    <col min="1075" max="1280" width="9.140625" style="316"/>
    <col min="1281" max="1281" width="9.140625" style="316" customWidth="1"/>
    <col min="1282" max="1282" width="11" style="316" customWidth="1"/>
    <col min="1283" max="1283" width="9" style="316" customWidth="1"/>
    <col min="1284" max="1284" width="11.28515625" style="316" customWidth="1"/>
    <col min="1285" max="1285" width="9.140625" style="316"/>
    <col min="1286" max="1286" width="11" style="316" customWidth="1"/>
    <col min="1287" max="1287" width="9.140625" style="316"/>
    <col min="1288" max="1288" width="11.28515625" style="316" customWidth="1"/>
    <col min="1289" max="1290" width="11" style="316" customWidth="1"/>
    <col min="1291" max="1291" width="11.28515625" style="316" customWidth="1"/>
    <col min="1292" max="1292" width="5.85546875" style="316" customWidth="1"/>
    <col min="1293" max="1293" width="7.140625" style="316" customWidth="1"/>
    <col min="1294" max="1330" width="9.140625" style="316" customWidth="1"/>
    <col min="1331" max="1536" width="9.140625" style="316"/>
    <col min="1537" max="1537" width="9.140625" style="316" customWidth="1"/>
    <col min="1538" max="1538" width="11" style="316" customWidth="1"/>
    <col min="1539" max="1539" width="9" style="316" customWidth="1"/>
    <col min="1540" max="1540" width="11.28515625" style="316" customWidth="1"/>
    <col min="1541" max="1541" width="9.140625" style="316"/>
    <col min="1542" max="1542" width="11" style="316" customWidth="1"/>
    <col min="1543" max="1543" width="9.140625" style="316"/>
    <col min="1544" max="1544" width="11.28515625" style="316" customWidth="1"/>
    <col min="1545" max="1546" width="11" style="316" customWidth="1"/>
    <col min="1547" max="1547" width="11.28515625" style="316" customWidth="1"/>
    <col min="1548" max="1548" width="5.85546875" style="316" customWidth="1"/>
    <col min="1549" max="1549" width="7.140625" style="316" customWidth="1"/>
    <col min="1550" max="1586" width="9.140625" style="316" customWidth="1"/>
    <col min="1587" max="1792" width="9.140625" style="316"/>
    <col min="1793" max="1793" width="9.140625" style="316" customWidth="1"/>
    <col min="1794" max="1794" width="11" style="316" customWidth="1"/>
    <col min="1795" max="1795" width="9" style="316" customWidth="1"/>
    <col min="1796" max="1796" width="11.28515625" style="316" customWidth="1"/>
    <col min="1797" max="1797" width="9.140625" style="316"/>
    <col min="1798" max="1798" width="11" style="316" customWidth="1"/>
    <col min="1799" max="1799" width="9.140625" style="316"/>
    <col min="1800" max="1800" width="11.28515625" style="316" customWidth="1"/>
    <col min="1801" max="1802" width="11" style="316" customWidth="1"/>
    <col min="1803" max="1803" width="11.28515625" style="316" customWidth="1"/>
    <col min="1804" max="1804" width="5.85546875" style="316" customWidth="1"/>
    <col min="1805" max="1805" width="7.140625" style="316" customWidth="1"/>
    <col min="1806" max="1842" width="9.140625" style="316" customWidth="1"/>
    <col min="1843" max="2048" width="9.140625" style="316"/>
    <col min="2049" max="2049" width="9.140625" style="316" customWidth="1"/>
    <col min="2050" max="2050" width="11" style="316" customWidth="1"/>
    <col min="2051" max="2051" width="9" style="316" customWidth="1"/>
    <col min="2052" max="2052" width="11.28515625" style="316" customWidth="1"/>
    <col min="2053" max="2053" width="9.140625" style="316"/>
    <col min="2054" max="2054" width="11" style="316" customWidth="1"/>
    <col min="2055" max="2055" width="9.140625" style="316"/>
    <col min="2056" max="2056" width="11.28515625" style="316" customWidth="1"/>
    <col min="2057" max="2058" width="11" style="316" customWidth="1"/>
    <col min="2059" max="2059" width="11.28515625" style="316" customWidth="1"/>
    <col min="2060" max="2060" width="5.85546875" style="316" customWidth="1"/>
    <col min="2061" max="2061" width="7.140625" style="316" customWidth="1"/>
    <col min="2062" max="2098" width="9.140625" style="316" customWidth="1"/>
    <col min="2099" max="2304" width="9.140625" style="316"/>
    <col min="2305" max="2305" width="9.140625" style="316" customWidth="1"/>
    <col min="2306" max="2306" width="11" style="316" customWidth="1"/>
    <col min="2307" max="2307" width="9" style="316" customWidth="1"/>
    <col min="2308" max="2308" width="11.28515625" style="316" customWidth="1"/>
    <col min="2309" max="2309" width="9.140625" style="316"/>
    <col min="2310" max="2310" width="11" style="316" customWidth="1"/>
    <col min="2311" max="2311" width="9.140625" style="316"/>
    <col min="2312" max="2312" width="11.28515625" style="316" customWidth="1"/>
    <col min="2313" max="2314" width="11" style="316" customWidth="1"/>
    <col min="2315" max="2315" width="11.28515625" style="316" customWidth="1"/>
    <col min="2316" max="2316" width="5.85546875" style="316" customWidth="1"/>
    <col min="2317" max="2317" width="7.140625" style="316" customWidth="1"/>
    <col min="2318" max="2354" width="9.140625" style="316" customWidth="1"/>
    <col min="2355" max="2560" width="9.140625" style="316"/>
    <col min="2561" max="2561" width="9.140625" style="316" customWidth="1"/>
    <col min="2562" max="2562" width="11" style="316" customWidth="1"/>
    <col min="2563" max="2563" width="9" style="316" customWidth="1"/>
    <col min="2564" max="2564" width="11.28515625" style="316" customWidth="1"/>
    <col min="2565" max="2565" width="9.140625" style="316"/>
    <col min="2566" max="2566" width="11" style="316" customWidth="1"/>
    <col min="2567" max="2567" width="9.140625" style="316"/>
    <col min="2568" max="2568" width="11.28515625" style="316" customWidth="1"/>
    <col min="2569" max="2570" width="11" style="316" customWidth="1"/>
    <col min="2571" max="2571" width="11.28515625" style="316" customWidth="1"/>
    <col min="2572" max="2572" width="5.85546875" style="316" customWidth="1"/>
    <col min="2573" max="2573" width="7.140625" style="316" customWidth="1"/>
    <col min="2574" max="2610" width="9.140625" style="316" customWidth="1"/>
    <col min="2611" max="2816" width="9.140625" style="316"/>
    <col min="2817" max="2817" width="9.140625" style="316" customWidth="1"/>
    <col min="2818" max="2818" width="11" style="316" customWidth="1"/>
    <col min="2819" max="2819" width="9" style="316" customWidth="1"/>
    <col min="2820" max="2820" width="11.28515625" style="316" customWidth="1"/>
    <col min="2821" max="2821" width="9.140625" style="316"/>
    <col min="2822" max="2822" width="11" style="316" customWidth="1"/>
    <col min="2823" max="2823" width="9.140625" style="316"/>
    <col min="2824" max="2824" width="11.28515625" style="316" customWidth="1"/>
    <col min="2825" max="2826" width="11" style="316" customWidth="1"/>
    <col min="2827" max="2827" width="11.28515625" style="316" customWidth="1"/>
    <col min="2828" max="2828" width="5.85546875" style="316" customWidth="1"/>
    <col min="2829" max="2829" width="7.140625" style="316" customWidth="1"/>
    <col min="2830" max="2866" width="9.140625" style="316" customWidth="1"/>
    <col min="2867" max="3072" width="9.140625" style="316"/>
    <col min="3073" max="3073" width="9.140625" style="316" customWidth="1"/>
    <col min="3074" max="3074" width="11" style="316" customWidth="1"/>
    <col min="3075" max="3075" width="9" style="316" customWidth="1"/>
    <col min="3076" max="3076" width="11.28515625" style="316" customWidth="1"/>
    <col min="3077" max="3077" width="9.140625" style="316"/>
    <col min="3078" max="3078" width="11" style="316" customWidth="1"/>
    <col min="3079" max="3079" width="9.140625" style="316"/>
    <col min="3080" max="3080" width="11.28515625" style="316" customWidth="1"/>
    <col min="3081" max="3082" width="11" style="316" customWidth="1"/>
    <col min="3083" max="3083" width="11.28515625" style="316" customWidth="1"/>
    <col min="3084" max="3084" width="5.85546875" style="316" customWidth="1"/>
    <col min="3085" max="3085" width="7.140625" style="316" customWidth="1"/>
    <col min="3086" max="3122" width="9.140625" style="316" customWidth="1"/>
    <col min="3123" max="3328" width="9.140625" style="316"/>
    <col min="3329" max="3329" width="9.140625" style="316" customWidth="1"/>
    <col min="3330" max="3330" width="11" style="316" customWidth="1"/>
    <col min="3331" max="3331" width="9" style="316" customWidth="1"/>
    <col min="3332" max="3332" width="11.28515625" style="316" customWidth="1"/>
    <col min="3333" max="3333" width="9.140625" style="316"/>
    <col min="3334" max="3334" width="11" style="316" customWidth="1"/>
    <col min="3335" max="3335" width="9.140625" style="316"/>
    <col min="3336" max="3336" width="11.28515625" style="316" customWidth="1"/>
    <col min="3337" max="3338" width="11" style="316" customWidth="1"/>
    <col min="3339" max="3339" width="11.28515625" style="316" customWidth="1"/>
    <col min="3340" max="3340" width="5.85546875" style="316" customWidth="1"/>
    <col min="3341" max="3341" width="7.140625" style="316" customWidth="1"/>
    <col min="3342" max="3378" width="9.140625" style="316" customWidth="1"/>
    <col min="3379" max="3584" width="9.140625" style="316"/>
    <col min="3585" max="3585" width="9.140625" style="316" customWidth="1"/>
    <col min="3586" max="3586" width="11" style="316" customWidth="1"/>
    <col min="3587" max="3587" width="9" style="316" customWidth="1"/>
    <col min="3588" max="3588" width="11.28515625" style="316" customWidth="1"/>
    <col min="3589" max="3589" width="9.140625" style="316"/>
    <col min="3590" max="3590" width="11" style="316" customWidth="1"/>
    <col min="3591" max="3591" width="9.140625" style="316"/>
    <col min="3592" max="3592" width="11.28515625" style="316" customWidth="1"/>
    <col min="3593" max="3594" width="11" style="316" customWidth="1"/>
    <col min="3595" max="3595" width="11.28515625" style="316" customWidth="1"/>
    <col min="3596" max="3596" width="5.85546875" style="316" customWidth="1"/>
    <col min="3597" max="3597" width="7.140625" style="316" customWidth="1"/>
    <col min="3598" max="3634" width="9.140625" style="316" customWidth="1"/>
    <col min="3635" max="3840" width="9.140625" style="316"/>
    <col min="3841" max="3841" width="9.140625" style="316" customWidth="1"/>
    <col min="3842" max="3842" width="11" style="316" customWidth="1"/>
    <col min="3843" max="3843" width="9" style="316" customWidth="1"/>
    <col min="3844" max="3844" width="11.28515625" style="316" customWidth="1"/>
    <col min="3845" max="3845" width="9.140625" style="316"/>
    <col min="3846" max="3846" width="11" style="316" customWidth="1"/>
    <col min="3847" max="3847" width="9.140625" style="316"/>
    <col min="3848" max="3848" width="11.28515625" style="316" customWidth="1"/>
    <col min="3849" max="3850" width="11" style="316" customWidth="1"/>
    <col min="3851" max="3851" width="11.28515625" style="316" customWidth="1"/>
    <col min="3852" max="3852" width="5.85546875" style="316" customWidth="1"/>
    <col min="3853" max="3853" width="7.140625" style="316" customWidth="1"/>
    <col min="3854" max="3890" width="9.140625" style="316" customWidth="1"/>
    <col min="3891" max="4096" width="9.140625" style="316"/>
    <col min="4097" max="4097" width="9.140625" style="316" customWidth="1"/>
    <col min="4098" max="4098" width="11" style="316" customWidth="1"/>
    <col min="4099" max="4099" width="9" style="316" customWidth="1"/>
    <col min="4100" max="4100" width="11.28515625" style="316" customWidth="1"/>
    <col min="4101" max="4101" width="9.140625" style="316"/>
    <col min="4102" max="4102" width="11" style="316" customWidth="1"/>
    <col min="4103" max="4103" width="9.140625" style="316"/>
    <col min="4104" max="4104" width="11.28515625" style="316" customWidth="1"/>
    <col min="4105" max="4106" width="11" style="316" customWidth="1"/>
    <col min="4107" max="4107" width="11.28515625" style="316" customWidth="1"/>
    <col min="4108" max="4108" width="5.85546875" style="316" customWidth="1"/>
    <col min="4109" max="4109" width="7.140625" style="316" customWidth="1"/>
    <col min="4110" max="4146" width="9.140625" style="316" customWidth="1"/>
    <col min="4147" max="4352" width="9.140625" style="316"/>
    <col min="4353" max="4353" width="9.140625" style="316" customWidth="1"/>
    <col min="4354" max="4354" width="11" style="316" customWidth="1"/>
    <col min="4355" max="4355" width="9" style="316" customWidth="1"/>
    <col min="4356" max="4356" width="11.28515625" style="316" customWidth="1"/>
    <col min="4357" max="4357" width="9.140625" style="316"/>
    <col min="4358" max="4358" width="11" style="316" customWidth="1"/>
    <col min="4359" max="4359" width="9.140625" style="316"/>
    <col min="4360" max="4360" width="11.28515625" style="316" customWidth="1"/>
    <col min="4361" max="4362" width="11" style="316" customWidth="1"/>
    <col min="4363" max="4363" width="11.28515625" style="316" customWidth="1"/>
    <col min="4364" max="4364" width="5.85546875" style="316" customWidth="1"/>
    <col min="4365" max="4365" width="7.140625" style="316" customWidth="1"/>
    <col min="4366" max="4402" width="9.140625" style="316" customWidth="1"/>
    <col min="4403" max="4608" width="9.140625" style="316"/>
    <col min="4609" max="4609" width="9.140625" style="316" customWidth="1"/>
    <col min="4610" max="4610" width="11" style="316" customWidth="1"/>
    <col min="4611" max="4611" width="9" style="316" customWidth="1"/>
    <col min="4612" max="4612" width="11.28515625" style="316" customWidth="1"/>
    <col min="4613" max="4613" width="9.140625" style="316"/>
    <col min="4614" max="4614" width="11" style="316" customWidth="1"/>
    <col min="4615" max="4615" width="9.140625" style="316"/>
    <col min="4616" max="4616" width="11.28515625" style="316" customWidth="1"/>
    <col min="4617" max="4618" width="11" style="316" customWidth="1"/>
    <col min="4619" max="4619" width="11.28515625" style="316" customWidth="1"/>
    <col min="4620" max="4620" width="5.85546875" style="316" customWidth="1"/>
    <col min="4621" max="4621" width="7.140625" style="316" customWidth="1"/>
    <col min="4622" max="4658" width="9.140625" style="316" customWidth="1"/>
    <col min="4659" max="4864" width="9.140625" style="316"/>
    <col min="4865" max="4865" width="9.140625" style="316" customWidth="1"/>
    <col min="4866" max="4866" width="11" style="316" customWidth="1"/>
    <col min="4867" max="4867" width="9" style="316" customWidth="1"/>
    <col min="4868" max="4868" width="11.28515625" style="316" customWidth="1"/>
    <col min="4869" max="4869" width="9.140625" style="316"/>
    <col min="4870" max="4870" width="11" style="316" customWidth="1"/>
    <col min="4871" max="4871" width="9.140625" style="316"/>
    <col min="4872" max="4872" width="11.28515625" style="316" customWidth="1"/>
    <col min="4873" max="4874" width="11" style="316" customWidth="1"/>
    <col min="4875" max="4875" width="11.28515625" style="316" customWidth="1"/>
    <col min="4876" max="4876" width="5.85546875" style="316" customWidth="1"/>
    <col min="4877" max="4877" width="7.140625" style="316" customWidth="1"/>
    <col min="4878" max="4914" width="9.140625" style="316" customWidth="1"/>
    <col min="4915" max="5120" width="9.140625" style="316"/>
    <col min="5121" max="5121" width="9.140625" style="316" customWidth="1"/>
    <col min="5122" max="5122" width="11" style="316" customWidth="1"/>
    <col min="5123" max="5123" width="9" style="316" customWidth="1"/>
    <col min="5124" max="5124" width="11.28515625" style="316" customWidth="1"/>
    <col min="5125" max="5125" width="9.140625" style="316"/>
    <col min="5126" max="5126" width="11" style="316" customWidth="1"/>
    <col min="5127" max="5127" width="9.140625" style="316"/>
    <col min="5128" max="5128" width="11.28515625" style="316" customWidth="1"/>
    <col min="5129" max="5130" width="11" style="316" customWidth="1"/>
    <col min="5131" max="5131" width="11.28515625" style="316" customWidth="1"/>
    <col min="5132" max="5132" width="5.85546875" style="316" customWidth="1"/>
    <col min="5133" max="5133" width="7.140625" style="316" customWidth="1"/>
    <col min="5134" max="5170" width="9.140625" style="316" customWidth="1"/>
    <col min="5171" max="5376" width="9.140625" style="316"/>
    <col min="5377" max="5377" width="9.140625" style="316" customWidth="1"/>
    <col min="5378" max="5378" width="11" style="316" customWidth="1"/>
    <col min="5379" max="5379" width="9" style="316" customWidth="1"/>
    <col min="5380" max="5380" width="11.28515625" style="316" customWidth="1"/>
    <col min="5381" max="5381" width="9.140625" style="316"/>
    <col min="5382" max="5382" width="11" style="316" customWidth="1"/>
    <col min="5383" max="5383" width="9.140625" style="316"/>
    <col min="5384" max="5384" width="11.28515625" style="316" customWidth="1"/>
    <col min="5385" max="5386" width="11" style="316" customWidth="1"/>
    <col min="5387" max="5387" width="11.28515625" style="316" customWidth="1"/>
    <col min="5388" max="5388" width="5.85546875" style="316" customWidth="1"/>
    <col min="5389" max="5389" width="7.140625" style="316" customWidth="1"/>
    <col min="5390" max="5426" width="9.140625" style="316" customWidth="1"/>
    <col min="5427" max="5632" width="9.140625" style="316"/>
    <col min="5633" max="5633" width="9.140625" style="316" customWidth="1"/>
    <col min="5634" max="5634" width="11" style="316" customWidth="1"/>
    <col min="5635" max="5635" width="9" style="316" customWidth="1"/>
    <col min="5636" max="5636" width="11.28515625" style="316" customWidth="1"/>
    <col min="5637" max="5637" width="9.140625" style="316"/>
    <col min="5638" max="5638" width="11" style="316" customWidth="1"/>
    <col min="5639" max="5639" width="9.140625" style="316"/>
    <col min="5640" max="5640" width="11.28515625" style="316" customWidth="1"/>
    <col min="5641" max="5642" width="11" style="316" customWidth="1"/>
    <col min="5643" max="5643" width="11.28515625" style="316" customWidth="1"/>
    <col min="5644" max="5644" width="5.85546875" style="316" customWidth="1"/>
    <col min="5645" max="5645" width="7.140625" style="316" customWidth="1"/>
    <col min="5646" max="5682" width="9.140625" style="316" customWidth="1"/>
    <col min="5683" max="5888" width="9.140625" style="316"/>
    <col min="5889" max="5889" width="9.140625" style="316" customWidth="1"/>
    <col min="5890" max="5890" width="11" style="316" customWidth="1"/>
    <col min="5891" max="5891" width="9" style="316" customWidth="1"/>
    <col min="5892" max="5892" width="11.28515625" style="316" customWidth="1"/>
    <col min="5893" max="5893" width="9.140625" style="316"/>
    <col min="5894" max="5894" width="11" style="316" customWidth="1"/>
    <col min="5895" max="5895" width="9.140625" style="316"/>
    <col min="5896" max="5896" width="11.28515625" style="316" customWidth="1"/>
    <col min="5897" max="5898" width="11" style="316" customWidth="1"/>
    <col min="5899" max="5899" width="11.28515625" style="316" customWidth="1"/>
    <col min="5900" max="5900" width="5.85546875" style="316" customWidth="1"/>
    <col min="5901" max="5901" width="7.140625" style="316" customWidth="1"/>
    <col min="5902" max="5938" width="9.140625" style="316" customWidth="1"/>
    <col min="5939" max="6144" width="9.140625" style="316"/>
    <col min="6145" max="6145" width="9.140625" style="316" customWidth="1"/>
    <col min="6146" max="6146" width="11" style="316" customWidth="1"/>
    <col min="6147" max="6147" width="9" style="316" customWidth="1"/>
    <col min="6148" max="6148" width="11.28515625" style="316" customWidth="1"/>
    <col min="6149" max="6149" width="9.140625" style="316"/>
    <col min="6150" max="6150" width="11" style="316" customWidth="1"/>
    <col min="6151" max="6151" width="9.140625" style="316"/>
    <col min="6152" max="6152" width="11.28515625" style="316" customWidth="1"/>
    <col min="6153" max="6154" width="11" style="316" customWidth="1"/>
    <col min="6155" max="6155" width="11.28515625" style="316" customWidth="1"/>
    <col min="6156" max="6156" width="5.85546875" style="316" customWidth="1"/>
    <col min="6157" max="6157" width="7.140625" style="316" customWidth="1"/>
    <col min="6158" max="6194" width="9.140625" style="316" customWidth="1"/>
    <col min="6195" max="6400" width="9.140625" style="316"/>
    <col min="6401" max="6401" width="9.140625" style="316" customWidth="1"/>
    <col min="6402" max="6402" width="11" style="316" customWidth="1"/>
    <col min="6403" max="6403" width="9" style="316" customWidth="1"/>
    <col min="6404" max="6404" width="11.28515625" style="316" customWidth="1"/>
    <col min="6405" max="6405" width="9.140625" style="316"/>
    <col min="6406" max="6406" width="11" style="316" customWidth="1"/>
    <col min="6407" max="6407" width="9.140625" style="316"/>
    <col min="6408" max="6408" width="11.28515625" style="316" customWidth="1"/>
    <col min="6409" max="6410" width="11" style="316" customWidth="1"/>
    <col min="6411" max="6411" width="11.28515625" style="316" customWidth="1"/>
    <col min="6412" max="6412" width="5.85546875" style="316" customWidth="1"/>
    <col min="6413" max="6413" width="7.140625" style="316" customWidth="1"/>
    <col min="6414" max="6450" width="9.140625" style="316" customWidth="1"/>
    <col min="6451" max="6656" width="9.140625" style="316"/>
    <col min="6657" max="6657" width="9.140625" style="316" customWidth="1"/>
    <col min="6658" max="6658" width="11" style="316" customWidth="1"/>
    <col min="6659" max="6659" width="9" style="316" customWidth="1"/>
    <col min="6660" max="6660" width="11.28515625" style="316" customWidth="1"/>
    <col min="6661" max="6661" width="9.140625" style="316"/>
    <col min="6662" max="6662" width="11" style="316" customWidth="1"/>
    <col min="6663" max="6663" width="9.140625" style="316"/>
    <col min="6664" max="6664" width="11.28515625" style="316" customWidth="1"/>
    <col min="6665" max="6666" width="11" style="316" customWidth="1"/>
    <col min="6667" max="6667" width="11.28515625" style="316" customWidth="1"/>
    <col min="6668" max="6668" width="5.85546875" style="316" customWidth="1"/>
    <col min="6669" max="6669" width="7.140625" style="316" customWidth="1"/>
    <col min="6670" max="6706" width="9.140625" style="316" customWidth="1"/>
    <col min="6707" max="6912" width="9.140625" style="316"/>
    <col min="6913" max="6913" width="9.140625" style="316" customWidth="1"/>
    <col min="6914" max="6914" width="11" style="316" customWidth="1"/>
    <col min="6915" max="6915" width="9" style="316" customWidth="1"/>
    <col min="6916" max="6916" width="11.28515625" style="316" customWidth="1"/>
    <col min="6917" max="6917" width="9.140625" style="316"/>
    <col min="6918" max="6918" width="11" style="316" customWidth="1"/>
    <col min="6919" max="6919" width="9.140625" style="316"/>
    <col min="6920" max="6920" width="11.28515625" style="316" customWidth="1"/>
    <col min="6921" max="6922" width="11" style="316" customWidth="1"/>
    <col min="6923" max="6923" width="11.28515625" style="316" customWidth="1"/>
    <col min="6924" max="6924" width="5.85546875" style="316" customWidth="1"/>
    <col min="6925" max="6925" width="7.140625" style="316" customWidth="1"/>
    <col min="6926" max="6962" width="9.140625" style="316" customWidth="1"/>
    <col min="6963" max="7168" width="9.140625" style="316"/>
    <col min="7169" max="7169" width="9.140625" style="316" customWidth="1"/>
    <col min="7170" max="7170" width="11" style="316" customWidth="1"/>
    <col min="7171" max="7171" width="9" style="316" customWidth="1"/>
    <col min="7172" max="7172" width="11.28515625" style="316" customWidth="1"/>
    <col min="7173" max="7173" width="9.140625" style="316"/>
    <col min="7174" max="7174" width="11" style="316" customWidth="1"/>
    <col min="7175" max="7175" width="9.140625" style="316"/>
    <col min="7176" max="7176" width="11.28515625" style="316" customWidth="1"/>
    <col min="7177" max="7178" width="11" style="316" customWidth="1"/>
    <col min="7179" max="7179" width="11.28515625" style="316" customWidth="1"/>
    <col min="7180" max="7180" width="5.85546875" style="316" customWidth="1"/>
    <col min="7181" max="7181" width="7.140625" style="316" customWidth="1"/>
    <col min="7182" max="7218" width="9.140625" style="316" customWidth="1"/>
    <col min="7219" max="7424" width="9.140625" style="316"/>
    <col min="7425" max="7425" width="9.140625" style="316" customWidth="1"/>
    <col min="7426" max="7426" width="11" style="316" customWidth="1"/>
    <col min="7427" max="7427" width="9" style="316" customWidth="1"/>
    <col min="7428" max="7428" width="11.28515625" style="316" customWidth="1"/>
    <col min="7429" max="7429" width="9.140625" style="316"/>
    <col min="7430" max="7430" width="11" style="316" customWidth="1"/>
    <col min="7431" max="7431" width="9.140625" style="316"/>
    <col min="7432" max="7432" width="11.28515625" style="316" customWidth="1"/>
    <col min="7433" max="7434" width="11" style="316" customWidth="1"/>
    <col min="7435" max="7435" width="11.28515625" style="316" customWidth="1"/>
    <col min="7436" max="7436" width="5.85546875" style="316" customWidth="1"/>
    <col min="7437" max="7437" width="7.140625" style="316" customWidth="1"/>
    <col min="7438" max="7474" width="9.140625" style="316" customWidth="1"/>
    <col min="7475" max="7680" width="9.140625" style="316"/>
    <col min="7681" max="7681" width="9.140625" style="316" customWidth="1"/>
    <col min="7682" max="7682" width="11" style="316" customWidth="1"/>
    <col min="7683" max="7683" width="9" style="316" customWidth="1"/>
    <col min="7684" max="7684" width="11.28515625" style="316" customWidth="1"/>
    <col min="7685" max="7685" width="9.140625" style="316"/>
    <col min="7686" max="7686" width="11" style="316" customWidth="1"/>
    <col min="7687" max="7687" width="9.140625" style="316"/>
    <col min="7688" max="7688" width="11.28515625" style="316" customWidth="1"/>
    <col min="7689" max="7690" width="11" style="316" customWidth="1"/>
    <col min="7691" max="7691" width="11.28515625" style="316" customWidth="1"/>
    <col min="7692" max="7692" width="5.85546875" style="316" customWidth="1"/>
    <col min="7693" max="7693" width="7.140625" style="316" customWidth="1"/>
    <col min="7694" max="7730" width="9.140625" style="316" customWidth="1"/>
    <col min="7731" max="7936" width="9.140625" style="316"/>
    <col min="7937" max="7937" width="9.140625" style="316" customWidth="1"/>
    <col min="7938" max="7938" width="11" style="316" customWidth="1"/>
    <col min="7939" max="7939" width="9" style="316" customWidth="1"/>
    <col min="7940" max="7940" width="11.28515625" style="316" customWidth="1"/>
    <col min="7941" max="7941" width="9.140625" style="316"/>
    <col min="7942" max="7942" width="11" style="316" customWidth="1"/>
    <col min="7943" max="7943" width="9.140625" style="316"/>
    <col min="7944" max="7944" width="11.28515625" style="316" customWidth="1"/>
    <col min="7945" max="7946" width="11" style="316" customWidth="1"/>
    <col min="7947" max="7947" width="11.28515625" style="316" customWidth="1"/>
    <col min="7948" max="7948" width="5.85546875" style="316" customWidth="1"/>
    <col min="7949" max="7949" width="7.140625" style="316" customWidth="1"/>
    <col min="7950" max="7986" width="9.140625" style="316" customWidth="1"/>
    <col min="7987" max="8192" width="9.140625" style="316"/>
    <col min="8193" max="8193" width="9.140625" style="316" customWidth="1"/>
    <col min="8194" max="8194" width="11" style="316" customWidth="1"/>
    <col min="8195" max="8195" width="9" style="316" customWidth="1"/>
    <col min="8196" max="8196" width="11.28515625" style="316" customWidth="1"/>
    <col min="8197" max="8197" width="9.140625" style="316"/>
    <col min="8198" max="8198" width="11" style="316" customWidth="1"/>
    <col min="8199" max="8199" width="9.140625" style="316"/>
    <col min="8200" max="8200" width="11.28515625" style="316" customWidth="1"/>
    <col min="8201" max="8202" width="11" style="316" customWidth="1"/>
    <col min="8203" max="8203" width="11.28515625" style="316" customWidth="1"/>
    <col min="8204" max="8204" width="5.85546875" style="316" customWidth="1"/>
    <col min="8205" max="8205" width="7.140625" style="316" customWidth="1"/>
    <col min="8206" max="8242" width="9.140625" style="316" customWidth="1"/>
    <col min="8243" max="8448" width="9.140625" style="316"/>
    <col min="8449" max="8449" width="9.140625" style="316" customWidth="1"/>
    <col min="8450" max="8450" width="11" style="316" customWidth="1"/>
    <col min="8451" max="8451" width="9" style="316" customWidth="1"/>
    <col min="8452" max="8452" width="11.28515625" style="316" customWidth="1"/>
    <col min="8453" max="8453" width="9.140625" style="316"/>
    <col min="8454" max="8454" width="11" style="316" customWidth="1"/>
    <col min="8455" max="8455" width="9.140625" style="316"/>
    <col min="8456" max="8456" width="11.28515625" style="316" customWidth="1"/>
    <col min="8457" max="8458" width="11" style="316" customWidth="1"/>
    <col min="8459" max="8459" width="11.28515625" style="316" customWidth="1"/>
    <col min="8460" max="8460" width="5.85546875" style="316" customWidth="1"/>
    <col min="8461" max="8461" width="7.140625" style="316" customWidth="1"/>
    <col min="8462" max="8498" width="9.140625" style="316" customWidth="1"/>
    <col min="8499" max="8704" width="9.140625" style="316"/>
    <col min="8705" max="8705" width="9.140625" style="316" customWidth="1"/>
    <col min="8706" max="8706" width="11" style="316" customWidth="1"/>
    <col min="8707" max="8707" width="9" style="316" customWidth="1"/>
    <col min="8708" max="8708" width="11.28515625" style="316" customWidth="1"/>
    <col min="8709" max="8709" width="9.140625" style="316"/>
    <col min="8710" max="8710" width="11" style="316" customWidth="1"/>
    <col min="8711" max="8711" width="9.140625" style="316"/>
    <col min="8712" max="8712" width="11.28515625" style="316" customWidth="1"/>
    <col min="8713" max="8714" width="11" style="316" customWidth="1"/>
    <col min="8715" max="8715" width="11.28515625" style="316" customWidth="1"/>
    <col min="8716" max="8716" width="5.85546875" style="316" customWidth="1"/>
    <col min="8717" max="8717" width="7.140625" style="316" customWidth="1"/>
    <col min="8718" max="8754" width="9.140625" style="316" customWidth="1"/>
    <col min="8755" max="8960" width="9.140625" style="316"/>
    <col min="8961" max="8961" width="9.140625" style="316" customWidth="1"/>
    <col min="8962" max="8962" width="11" style="316" customWidth="1"/>
    <col min="8963" max="8963" width="9" style="316" customWidth="1"/>
    <col min="8964" max="8964" width="11.28515625" style="316" customWidth="1"/>
    <col min="8965" max="8965" width="9.140625" style="316"/>
    <col min="8966" max="8966" width="11" style="316" customWidth="1"/>
    <col min="8967" max="8967" width="9.140625" style="316"/>
    <col min="8968" max="8968" width="11.28515625" style="316" customWidth="1"/>
    <col min="8969" max="8970" width="11" style="316" customWidth="1"/>
    <col min="8971" max="8971" width="11.28515625" style="316" customWidth="1"/>
    <col min="8972" max="8972" width="5.85546875" style="316" customWidth="1"/>
    <col min="8973" max="8973" width="7.140625" style="316" customWidth="1"/>
    <col min="8974" max="9010" width="9.140625" style="316" customWidth="1"/>
    <col min="9011" max="9216" width="9.140625" style="316"/>
    <col min="9217" max="9217" width="9.140625" style="316" customWidth="1"/>
    <col min="9218" max="9218" width="11" style="316" customWidth="1"/>
    <col min="9219" max="9219" width="9" style="316" customWidth="1"/>
    <col min="9220" max="9220" width="11.28515625" style="316" customWidth="1"/>
    <col min="9221" max="9221" width="9.140625" style="316"/>
    <col min="9222" max="9222" width="11" style="316" customWidth="1"/>
    <col min="9223" max="9223" width="9.140625" style="316"/>
    <col min="9224" max="9224" width="11.28515625" style="316" customWidth="1"/>
    <col min="9225" max="9226" width="11" style="316" customWidth="1"/>
    <col min="9227" max="9227" width="11.28515625" style="316" customWidth="1"/>
    <col min="9228" max="9228" width="5.85546875" style="316" customWidth="1"/>
    <col min="9229" max="9229" width="7.140625" style="316" customWidth="1"/>
    <col min="9230" max="9266" width="9.140625" style="316" customWidth="1"/>
    <col min="9267" max="9472" width="9.140625" style="316"/>
    <col min="9473" max="9473" width="9.140625" style="316" customWidth="1"/>
    <col min="9474" max="9474" width="11" style="316" customWidth="1"/>
    <col min="9475" max="9475" width="9" style="316" customWidth="1"/>
    <col min="9476" max="9476" width="11.28515625" style="316" customWidth="1"/>
    <col min="9477" max="9477" width="9.140625" style="316"/>
    <col min="9478" max="9478" width="11" style="316" customWidth="1"/>
    <col min="9479" max="9479" width="9.140625" style="316"/>
    <col min="9480" max="9480" width="11.28515625" style="316" customWidth="1"/>
    <col min="9481" max="9482" width="11" style="316" customWidth="1"/>
    <col min="9483" max="9483" width="11.28515625" style="316" customWidth="1"/>
    <col min="9484" max="9484" width="5.85546875" style="316" customWidth="1"/>
    <col min="9485" max="9485" width="7.140625" style="316" customWidth="1"/>
    <col min="9486" max="9522" width="9.140625" style="316" customWidth="1"/>
    <col min="9523" max="9728" width="9.140625" style="316"/>
    <col min="9729" max="9729" width="9.140625" style="316" customWidth="1"/>
    <col min="9730" max="9730" width="11" style="316" customWidth="1"/>
    <col min="9731" max="9731" width="9" style="316" customWidth="1"/>
    <col min="9732" max="9732" width="11.28515625" style="316" customWidth="1"/>
    <col min="9733" max="9733" width="9.140625" style="316"/>
    <col min="9734" max="9734" width="11" style="316" customWidth="1"/>
    <col min="9735" max="9735" width="9.140625" style="316"/>
    <col min="9736" max="9736" width="11.28515625" style="316" customWidth="1"/>
    <col min="9737" max="9738" width="11" style="316" customWidth="1"/>
    <col min="9739" max="9739" width="11.28515625" style="316" customWidth="1"/>
    <col min="9740" max="9740" width="5.85546875" style="316" customWidth="1"/>
    <col min="9741" max="9741" width="7.140625" style="316" customWidth="1"/>
    <col min="9742" max="9778" width="9.140625" style="316" customWidth="1"/>
    <col min="9779" max="9984" width="9.140625" style="316"/>
    <col min="9985" max="9985" width="9.140625" style="316" customWidth="1"/>
    <col min="9986" max="9986" width="11" style="316" customWidth="1"/>
    <col min="9987" max="9987" width="9" style="316" customWidth="1"/>
    <col min="9988" max="9988" width="11.28515625" style="316" customWidth="1"/>
    <col min="9989" max="9989" width="9.140625" style="316"/>
    <col min="9990" max="9990" width="11" style="316" customWidth="1"/>
    <col min="9991" max="9991" width="9.140625" style="316"/>
    <col min="9992" max="9992" width="11.28515625" style="316" customWidth="1"/>
    <col min="9993" max="9994" width="11" style="316" customWidth="1"/>
    <col min="9995" max="9995" width="11.28515625" style="316" customWidth="1"/>
    <col min="9996" max="9996" width="5.85546875" style="316" customWidth="1"/>
    <col min="9997" max="9997" width="7.140625" style="316" customWidth="1"/>
    <col min="9998" max="10034" width="9.140625" style="316" customWidth="1"/>
    <col min="10035" max="10240" width="9.140625" style="316"/>
    <col min="10241" max="10241" width="9.140625" style="316" customWidth="1"/>
    <col min="10242" max="10242" width="11" style="316" customWidth="1"/>
    <col min="10243" max="10243" width="9" style="316" customWidth="1"/>
    <col min="10244" max="10244" width="11.28515625" style="316" customWidth="1"/>
    <col min="10245" max="10245" width="9.140625" style="316"/>
    <col min="10246" max="10246" width="11" style="316" customWidth="1"/>
    <col min="10247" max="10247" width="9.140625" style="316"/>
    <col min="10248" max="10248" width="11.28515625" style="316" customWidth="1"/>
    <col min="10249" max="10250" width="11" style="316" customWidth="1"/>
    <col min="10251" max="10251" width="11.28515625" style="316" customWidth="1"/>
    <col min="10252" max="10252" width="5.85546875" style="316" customWidth="1"/>
    <col min="10253" max="10253" width="7.140625" style="316" customWidth="1"/>
    <col min="10254" max="10290" width="9.140625" style="316" customWidth="1"/>
    <col min="10291" max="10496" width="9.140625" style="316"/>
    <col min="10497" max="10497" width="9.140625" style="316" customWidth="1"/>
    <col min="10498" max="10498" width="11" style="316" customWidth="1"/>
    <col min="10499" max="10499" width="9" style="316" customWidth="1"/>
    <col min="10500" max="10500" width="11.28515625" style="316" customWidth="1"/>
    <col min="10501" max="10501" width="9.140625" style="316"/>
    <col min="10502" max="10502" width="11" style="316" customWidth="1"/>
    <col min="10503" max="10503" width="9.140625" style="316"/>
    <col min="10504" max="10504" width="11.28515625" style="316" customWidth="1"/>
    <col min="10505" max="10506" width="11" style="316" customWidth="1"/>
    <col min="10507" max="10507" width="11.28515625" style="316" customWidth="1"/>
    <col min="10508" max="10508" width="5.85546875" style="316" customWidth="1"/>
    <col min="10509" max="10509" width="7.140625" style="316" customWidth="1"/>
    <col min="10510" max="10546" width="9.140625" style="316" customWidth="1"/>
    <col min="10547" max="10752" width="9.140625" style="316"/>
    <col min="10753" max="10753" width="9.140625" style="316" customWidth="1"/>
    <col min="10754" max="10754" width="11" style="316" customWidth="1"/>
    <col min="10755" max="10755" width="9" style="316" customWidth="1"/>
    <col min="10756" max="10756" width="11.28515625" style="316" customWidth="1"/>
    <col min="10757" max="10757" width="9.140625" style="316"/>
    <col min="10758" max="10758" width="11" style="316" customWidth="1"/>
    <col min="10759" max="10759" width="9.140625" style="316"/>
    <col min="10760" max="10760" width="11.28515625" style="316" customWidth="1"/>
    <col min="10761" max="10762" width="11" style="316" customWidth="1"/>
    <col min="10763" max="10763" width="11.28515625" style="316" customWidth="1"/>
    <col min="10764" max="10764" width="5.85546875" style="316" customWidth="1"/>
    <col min="10765" max="10765" width="7.140625" style="316" customWidth="1"/>
    <col min="10766" max="10802" width="9.140625" style="316" customWidth="1"/>
    <col min="10803" max="11008" width="9.140625" style="316"/>
    <col min="11009" max="11009" width="9.140625" style="316" customWidth="1"/>
    <col min="11010" max="11010" width="11" style="316" customWidth="1"/>
    <col min="11011" max="11011" width="9" style="316" customWidth="1"/>
    <col min="11012" max="11012" width="11.28515625" style="316" customWidth="1"/>
    <col min="11013" max="11013" width="9.140625" style="316"/>
    <col min="11014" max="11014" width="11" style="316" customWidth="1"/>
    <col min="11015" max="11015" width="9.140625" style="316"/>
    <col min="11016" max="11016" width="11.28515625" style="316" customWidth="1"/>
    <col min="11017" max="11018" width="11" style="316" customWidth="1"/>
    <col min="11019" max="11019" width="11.28515625" style="316" customWidth="1"/>
    <col min="11020" max="11020" width="5.85546875" style="316" customWidth="1"/>
    <col min="11021" max="11021" width="7.140625" style="316" customWidth="1"/>
    <col min="11022" max="11058" width="9.140625" style="316" customWidth="1"/>
    <col min="11059" max="11264" width="9.140625" style="316"/>
    <col min="11265" max="11265" width="9.140625" style="316" customWidth="1"/>
    <col min="11266" max="11266" width="11" style="316" customWidth="1"/>
    <col min="11267" max="11267" width="9" style="316" customWidth="1"/>
    <col min="11268" max="11268" width="11.28515625" style="316" customWidth="1"/>
    <col min="11269" max="11269" width="9.140625" style="316"/>
    <col min="11270" max="11270" width="11" style="316" customWidth="1"/>
    <col min="11271" max="11271" width="9.140625" style="316"/>
    <col min="11272" max="11272" width="11.28515625" style="316" customWidth="1"/>
    <col min="11273" max="11274" width="11" style="316" customWidth="1"/>
    <col min="11275" max="11275" width="11.28515625" style="316" customWidth="1"/>
    <col min="11276" max="11276" width="5.85546875" style="316" customWidth="1"/>
    <col min="11277" max="11277" width="7.140625" style="316" customWidth="1"/>
    <col min="11278" max="11314" width="9.140625" style="316" customWidth="1"/>
    <col min="11315" max="11520" width="9.140625" style="316"/>
    <col min="11521" max="11521" width="9.140625" style="316" customWidth="1"/>
    <col min="11522" max="11522" width="11" style="316" customWidth="1"/>
    <col min="11523" max="11523" width="9" style="316" customWidth="1"/>
    <col min="11524" max="11524" width="11.28515625" style="316" customWidth="1"/>
    <col min="11525" max="11525" width="9.140625" style="316"/>
    <col min="11526" max="11526" width="11" style="316" customWidth="1"/>
    <col min="11527" max="11527" width="9.140625" style="316"/>
    <col min="11528" max="11528" width="11.28515625" style="316" customWidth="1"/>
    <col min="11529" max="11530" width="11" style="316" customWidth="1"/>
    <col min="11531" max="11531" width="11.28515625" style="316" customWidth="1"/>
    <col min="11532" max="11532" width="5.85546875" style="316" customWidth="1"/>
    <col min="11533" max="11533" width="7.140625" style="316" customWidth="1"/>
    <col min="11534" max="11570" width="9.140625" style="316" customWidth="1"/>
    <col min="11571" max="11776" width="9.140625" style="316"/>
    <col min="11777" max="11777" width="9.140625" style="316" customWidth="1"/>
    <col min="11778" max="11778" width="11" style="316" customWidth="1"/>
    <col min="11779" max="11779" width="9" style="316" customWidth="1"/>
    <col min="11780" max="11780" width="11.28515625" style="316" customWidth="1"/>
    <col min="11781" max="11781" width="9.140625" style="316"/>
    <col min="11782" max="11782" width="11" style="316" customWidth="1"/>
    <col min="11783" max="11783" width="9.140625" style="316"/>
    <col min="11784" max="11784" width="11.28515625" style="316" customWidth="1"/>
    <col min="11785" max="11786" width="11" style="316" customWidth="1"/>
    <col min="11787" max="11787" width="11.28515625" style="316" customWidth="1"/>
    <col min="11788" max="11788" width="5.85546875" style="316" customWidth="1"/>
    <col min="11789" max="11789" width="7.140625" style="316" customWidth="1"/>
    <col min="11790" max="11826" width="9.140625" style="316" customWidth="1"/>
    <col min="11827" max="12032" width="9.140625" style="316"/>
    <col min="12033" max="12033" width="9.140625" style="316" customWidth="1"/>
    <col min="12034" max="12034" width="11" style="316" customWidth="1"/>
    <col min="12035" max="12035" width="9" style="316" customWidth="1"/>
    <col min="12036" max="12036" width="11.28515625" style="316" customWidth="1"/>
    <col min="12037" max="12037" width="9.140625" style="316"/>
    <col min="12038" max="12038" width="11" style="316" customWidth="1"/>
    <col min="12039" max="12039" width="9.140625" style="316"/>
    <col min="12040" max="12040" width="11.28515625" style="316" customWidth="1"/>
    <col min="12041" max="12042" width="11" style="316" customWidth="1"/>
    <col min="12043" max="12043" width="11.28515625" style="316" customWidth="1"/>
    <col min="12044" max="12044" width="5.85546875" style="316" customWidth="1"/>
    <col min="12045" max="12045" width="7.140625" style="316" customWidth="1"/>
    <col min="12046" max="12082" width="9.140625" style="316" customWidth="1"/>
    <col min="12083" max="12288" width="9.140625" style="316"/>
    <col min="12289" max="12289" width="9.140625" style="316" customWidth="1"/>
    <col min="12290" max="12290" width="11" style="316" customWidth="1"/>
    <col min="12291" max="12291" width="9" style="316" customWidth="1"/>
    <col min="12292" max="12292" width="11.28515625" style="316" customWidth="1"/>
    <col min="12293" max="12293" width="9.140625" style="316"/>
    <col min="12294" max="12294" width="11" style="316" customWidth="1"/>
    <col min="12295" max="12295" width="9.140625" style="316"/>
    <col min="12296" max="12296" width="11.28515625" style="316" customWidth="1"/>
    <col min="12297" max="12298" width="11" style="316" customWidth="1"/>
    <col min="12299" max="12299" width="11.28515625" style="316" customWidth="1"/>
    <col min="12300" max="12300" width="5.85546875" style="316" customWidth="1"/>
    <col min="12301" max="12301" width="7.140625" style="316" customWidth="1"/>
    <col min="12302" max="12338" width="9.140625" style="316" customWidth="1"/>
    <col min="12339" max="12544" width="9.140625" style="316"/>
    <col min="12545" max="12545" width="9.140625" style="316" customWidth="1"/>
    <col min="12546" max="12546" width="11" style="316" customWidth="1"/>
    <col min="12547" max="12547" width="9" style="316" customWidth="1"/>
    <col min="12548" max="12548" width="11.28515625" style="316" customWidth="1"/>
    <col min="12549" max="12549" width="9.140625" style="316"/>
    <col min="12550" max="12550" width="11" style="316" customWidth="1"/>
    <col min="12551" max="12551" width="9.140625" style="316"/>
    <col min="12552" max="12552" width="11.28515625" style="316" customWidth="1"/>
    <col min="12553" max="12554" width="11" style="316" customWidth="1"/>
    <col min="12555" max="12555" width="11.28515625" style="316" customWidth="1"/>
    <col min="12556" max="12556" width="5.85546875" style="316" customWidth="1"/>
    <col min="12557" max="12557" width="7.140625" style="316" customWidth="1"/>
    <col min="12558" max="12594" width="9.140625" style="316" customWidth="1"/>
    <col min="12595" max="12800" width="9.140625" style="316"/>
    <col min="12801" max="12801" width="9.140625" style="316" customWidth="1"/>
    <col min="12802" max="12802" width="11" style="316" customWidth="1"/>
    <col min="12803" max="12803" width="9" style="316" customWidth="1"/>
    <col min="12804" max="12804" width="11.28515625" style="316" customWidth="1"/>
    <col min="12805" max="12805" width="9.140625" style="316"/>
    <col min="12806" max="12806" width="11" style="316" customWidth="1"/>
    <col min="12807" max="12807" width="9.140625" style="316"/>
    <col min="12808" max="12808" width="11.28515625" style="316" customWidth="1"/>
    <col min="12809" max="12810" width="11" style="316" customWidth="1"/>
    <col min="12811" max="12811" width="11.28515625" style="316" customWidth="1"/>
    <col min="12812" max="12812" width="5.85546875" style="316" customWidth="1"/>
    <col min="12813" max="12813" width="7.140625" style="316" customWidth="1"/>
    <col min="12814" max="12850" width="9.140625" style="316" customWidth="1"/>
    <col min="12851" max="13056" width="9.140625" style="316"/>
    <col min="13057" max="13057" width="9.140625" style="316" customWidth="1"/>
    <col min="13058" max="13058" width="11" style="316" customWidth="1"/>
    <col min="13059" max="13059" width="9" style="316" customWidth="1"/>
    <col min="13060" max="13060" width="11.28515625" style="316" customWidth="1"/>
    <col min="13061" max="13061" width="9.140625" style="316"/>
    <col min="13062" max="13062" width="11" style="316" customWidth="1"/>
    <col min="13063" max="13063" width="9.140625" style="316"/>
    <col min="13064" max="13064" width="11.28515625" style="316" customWidth="1"/>
    <col min="13065" max="13066" width="11" style="316" customWidth="1"/>
    <col min="13067" max="13067" width="11.28515625" style="316" customWidth="1"/>
    <col min="13068" max="13068" width="5.85546875" style="316" customWidth="1"/>
    <col min="13069" max="13069" width="7.140625" style="316" customWidth="1"/>
    <col min="13070" max="13106" width="9.140625" style="316" customWidth="1"/>
    <col min="13107" max="13312" width="9.140625" style="316"/>
    <col min="13313" max="13313" width="9.140625" style="316" customWidth="1"/>
    <col min="13314" max="13314" width="11" style="316" customWidth="1"/>
    <col min="13315" max="13315" width="9" style="316" customWidth="1"/>
    <col min="13316" max="13316" width="11.28515625" style="316" customWidth="1"/>
    <col min="13317" max="13317" width="9.140625" style="316"/>
    <col min="13318" max="13318" width="11" style="316" customWidth="1"/>
    <col min="13319" max="13319" width="9.140625" style="316"/>
    <col min="13320" max="13320" width="11.28515625" style="316" customWidth="1"/>
    <col min="13321" max="13322" width="11" style="316" customWidth="1"/>
    <col min="13323" max="13323" width="11.28515625" style="316" customWidth="1"/>
    <col min="13324" max="13324" width="5.85546875" style="316" customWidth="1"/>
    <col min="13325" max="13325" width="7.140625" style="316" customWidth="1"/>
    <col min="13326" max="13362" width="9.140625" style="316" customWidth="1"/>
    <col min="13363" max="13568" width="9.140625" style="316"/>
    <col min="13569" max="13569" width="9.140625" style="316" customWidth="1"/>
    <col min="13570" max="13570" width="11" style="316" customWidth="1"/>
    <col min="13571" max="13571" width="9" style="316" customWidth="1"/>
    <col min="13572" max="13572" width="11.28515625" style="316" customWidth="1"/>
    <col min="13573" max="13573" width="9.140625" style="316"/>
    <col min="13574" max="13574" width="11" style="316" customWidth="1"/>
    <col min="13575" max="13575" width="9.140625" style="316"/>
    <col min="13576" max="13576" width="11.28515625" style="316" customWidth="1"/>
    <col min="13577" max="13578" width="11" style="316" customWidth="1"/>
    <col min="13579" max="13579" width="11.28515625" style="316" customWidth="1"/>
    <col min="13580" max="13580" width="5.85546875" style="316" customWidth="1"/>
    <col min="13581" max="13581" width="7.140625" style="316" customWidth="1"/>
    <col min="13582" max="13618" width="9.140625" style="316" customWidth="1"/>
    <col min="13619" max="13824" width="9.140625" style="316"/>
    <col min="13825" max="13825" width="9.140625" style="316" customWidth="1"/>
    <col min="13826" max="13826" width="11" style="316" customWidth="1"/>
    <col min="13827" max="13827" width="9" style="316" customWidth="1"/>
    <col min="13828" max="13828" width="11.28515625" style="316" customWidth="1"/>
    <col min="13829" max="13829" width="9.140625" style="316"/>
    <col min="13830" max="13830" width="11" style="316" customWidth="1"/>
    <col min="13831" max="13831" width="9.140625" style="316"/>
    <col min="13832" max="13832" width="11.28515625" style="316" customWidth="1"/>
    <col min="13833" max="13834" width="11" style="316" customWidth="1"/>
    <col min="13835" max="13835" width="11.28515625" style="316" customWidth="1"/>
    <col min="13836" max="13836" width="5.85546875" style="316" customWidth="1"/>
    <col min="13837" max="13837" width="7.140625" style="316" customWidth="1"/>
    <col min="13838" max="13874" width="9.140625" style="316" customWidth="1"/>
    <col min="13875" max="14080" width="9.140625" style="316"/>
    <col min="14081" max="14081" width="9.140625" style="316" customWidth="1"/>
    <col min="14082" max="14082" width="11" style="316" customWidth="1"/>
    <col min="14083" max="14083" width="9" style="316" customWidth="1"/>
    <col min="14084" max="14084" width="11.28515625" style="316" customWidth="1"/>
    <col min="14085" max="14085" width="9.140625" style="316"/>
    <col min="14086" max="14086" width="11" style="316" customWidth="1"/>
    <col min="14087" max="14087" width="9.140625" style="316"/>
    <col min="14088" max="14088" width="11.28515625" style="316" customWidth="1"/>
    <col min="14089" max="14090" width="11" style="316" customWidth="1"/>
    <col min="14091" max="14091" width="11.28515625" style="316" customWidth="1"/>
    <col min="14092" max="14092" width="5.85546875" style="316" customWidth="1"/>
    <col min="14093" max="14093" width="7.140625" style="316" customWidth="1"/>
    <col min="14094" max="14130" width="9.140625" style="316" customWidth="1"/>
    <col min="14131" max="14336" width="9.140625" style="316"/>
    <col min="14337" max="14337" width="9.140625" style="316" customWidth="1"/>
    <col min="14338" max="14338" width="11" style="316" customWidth="1"/>
    <col min="14339" max="14339" width="9" style="316" customWidth="1"/>
    <col min="14340" max="14340" width="11.28515625" style="316" customWidth="1"/>
    <col min="14341" max="14341" width="9.140625" style="316"/>
    <col min="14342" max="14342" width="11" style="316" customWidth="1"/>
    <col min="14343" max="14343" width="9.140625" style="316"/>
    <col min="14344" max="14344" width="11.28515625" style="316" customWidth="1"/>
    <col min="14345" max="14346" width="11" style="316" customWidth="1"/>
    <col min="14347" max="14347" width="11.28515625" style="316" customWidth="1"/>
    <col min="14348" max="14348" width="5.85546875" style="316" customWidth="1"/>
    <col min="14349" max="14349" width="7.140625" style="316" customWidth="1"/>
    <col min="14350" max="14386" width="9.140625" style="316" customWidth="1"/>
    <col min="14387" max="14592" width="9.140625" style="316"/>
    <col min="14593" max="14593" width="9.140625" style="316" customWidth="1"/>
    <col min="14594" max="14594" width="11" style="316" customWidth="1"/>
    <col min="14595" max="14595" width="9" style="316" customWidth="1"/>
    <col min="14596" max="14596" width="11.28515625" style="316" customWidth="1"/>
    <col min="14597" max="14597" width="9.140625" style="316"/>
    <col min="14598" max="14598" width="11" style="316" customWidth="1"/>
    <col min="14599" max="14599" width="9.140625" style="316"/>
    <col min="14600" max="14600" width="11.28515625" style="316" customWidth="1"/>
    <col min="14601" max="14602" width="11" style="316" customWidth="1"/>
    <col min="14603" max="14603" width="11.28515625" style="316" customWidth="1"/>
    <col min="14604" max="14604" width="5.85546875" style="316" customWidth="1"/>
    <col min="14605" max="14605" width="7.140625" style="316" customWidth="1"/>
    <col min="14606" max="14642" width="9.140625" style="316" customWidth="1"/>
    <col min="14643" max="14848" width="9.140625" style="316"/>
    <col min="14849" max="14849" width="9.140625" style="316" customWidth="1"/>
    <col min="14850" max="14850" width="11" style="316" customWidth="1"/>
    <col min="14851" max="14851" width="9" style="316" customWidth="1"/>
    <col min="14852" max="14852" width="11.28515625" style="316" customWidth="1"/>
    <col min="14853" max="14853" width="9.140625" style="316"/>
    <col min="14854" max="14854" width="11" style="316" customWidth="1"/>
    <col min="14855" max="14855" width="9.140625" style="316"/>
    <col min="14856" max="14856" width="11.28515625" style="316" customWidth="1"/>
    <col min="14857" max="14858" width="11" style="316" customWidth="1"/>
    <col min="14859" max="14859" width="11.28515625" style="316" customWidth="1"/>
    <col min="14860" max="14860" width="5.85546875" style="316" customWidth="1"/>
    <col min="14861" max="14861" width="7.140625" style="316" customWidth="1"/>
    <col min="14862" max="14898" width="9.140625" style="316" customWidth="1"/>
    <col min="14899" max="15104" width="9.140625" style="316"/>
    <col min="15105" max="15105" width="9.140625" style="316" customWidth="1"/>
    <col min="15106" max="15106" width="11" style="316" customWidth="1"/>
    <col min="15107" max="15107" width="9" style="316" customWidth="1"/>
    <col min="15108" max="15108" width="11.28515625" style="316" customWidth="1"/>
    <col min="15109" max="15109" width="9.140625" style="316"/>
    <col min="15110" max="15110" width="11" style="316" customWidth="1"/>
    <col min="15111" max="15111" width="9.140625" style="316"/>
    <col min="15112" max="15112" width="11.28515625" style="316" customWidth="1"/>
    <col min="15113" max="15114" width="11" style="316" customWidth="1"/>
    <col min="15115" max="15115" width="11.28515625" style="316" customWidth="1"/>
    <col min="15116" max="15116" width="5.85546875" style="316" customWidth="1"/>
    <col min="15117" max="15117" width="7.140625" style="316" customWidth="1"/>
    <col min="15118" max="15154" width="9.140625" style="316" customWidth="1"/>
    <col min="15155" max="15360" width="9.140625" style="316"/>
    <col min="15361" max="15361" width="9.140625" style="316" customWidth="1"/>
    <col min="15362" max="15362" width="11" style="316" customWidth="1"/>
    <col min="15363" max="15363" width="9" style="316" customWidth="1"/>
    <col min="15364" max="15364" width="11.28515625" style="316" customWidth="1"/>
    <col min="15365" max="15365" width="9.140625" style="316"/>
    <col min="15366" max="15366" width="11" style="316" customWidth="1"/>
    <col min="15367" max="15367" width="9.140625" style="316"/>
    <col min="15368" max="15368" width="11.28515625" style="316" customWidth="1"/>
    <col min="15369" max="15370" width="11" style="316" customWidth="1"/>
    <col min="15371" max="15371" width="11.28515625" style="316" customWidth="1"/>
    <col min="15372" max="15372" width="5.85546875" style="316" customWidth="1"/>
    <col min="15373" max="15373" width="7.140625" style="316" customWidth="1"/>
    <col min="15374" max="15410" width="9.140625" style="316" customWidth="1"/>
    <col min="15411" max="15616" width="9.140625" style="316"/>
    <col min="15617" max="15617" width="9.140625" style="316" customWidth="1"/>
    <col min="15618" max="15618" width="11" style="316" customWidth="1"/>
    <col min="15619" max="15619" width="9" style="316" customWidth="1"/>
    <col min="15620" max="15620" width="11.28515625" style="316" customWidth="1"/>
    <col min="15621" max="15621" width="9.140625" style="316"/>
    <col min="15622" max="15622" width="11" style="316" customWidth="1"/>
    <col min="15623" max="15623" width="9.140625" style="316"/>
    <col min="15624" max="15624" width="11.28515625" style="316" customWidth="1"/>
    <col min="15625" max="15626" width="11" style="316" customWidth="1"/>
    <col min="15627" max="15627" width="11.28515625" style="316" customWidth="1"/>
    <col min="15628" max="15628" width="5.85546875" style="316" customWidth="1"/>
    <col min="15629" max="15629" width="7.140625" style="316" customWidth="1"/>
    <col min="15630" max="15666" width="9.140625" style="316" customWidth="1"/>
    <col min="15667" max="15872" width="9.140625" style="316"/>
    <col min="15873" max="15873" width="9.140625" style="316" customWidth="1"/>
    <col min="15874" max="15874" width="11" style="316" customWidth="1"/>
    <col min="15875" max="15875" width="9" style="316" customWidth="1"/>
    <col min="15876" max="15876" width="11.28515625" style="316" customWidth="1"/>
    <col min="15877" max="15877" width="9.140625" style="316"/>
    <col min="15878" max="15878" width="11" style="316" customWidth="1"/>
    <col min="15879" max="15879" width="9.140625" style="316"/>
    <col min="15880" max="15880" width="11.28515625" style="316" customWidth="1"/>
    <col min="15881" max="15882" width="11" style="316" customWidth="1"/>
    <col min="15883" max="15883" width="11.28515625" style="316" customWidth="1"/>
    <col min="15884" max="15884" width="5.85546875" style="316" customWidth="1"/>
    <col min="15885" max="15885" width="7.140625" style="316" customWidth="1"/>
    <col min="15886" max="15922" width="9.140625" style="316" customWidth="1"/>
    <col min="15923" max="16128" width="9.140625" style="316"/>
    <col min="16129" max="16129" width="9.140625" style="316" customWidth="1"/>
    <col min="16130" max="16130" width="11" style="316" customWidth="1"/>
    <col min="16131" max="16131" width="9" style="316" customWidth="1"/>
    <col min="16132" max="16132" width="11.28515625" style="316" customWidth="1"/>
    <col min="16133" max="16133" width="9.140625" style="316"/>
    <col min="16134" max="16134" width="11" style="316" customWidth="1"/>
    <col min="16135" max="16135" width="9.140625" style="316"/>
    <col min="16136" max="16136" width="11.28515625" style="316" customWidth="1"/>
    <col min="16137" max="16138" width="11" style="316" customWidth="1"/>
    <col min="16139" max="16139" width="11.28515625" style="316" customWidth="1"/>
    <col min="16140" max="16140" width="5.85546875" style="316" customWidth="1"/>
    <col min="16141" max="16141" width="7.140625" style="316" customWidth="1"/>
    <col min="16142" max="16178" width="9.140625" style="316" customWidth="1"/>
    <col min="16179" max="16384" width="9.140625" style="316"/>
  </cols>
  <sheetData>
    <row r="1" spans="1:50" s="319" customFormat="1" ht="30.75" customHeight="1">
      <c r="A1" s="664" t="s">
        <v>244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317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</row>
    <row r="2" spans="1:50" s="319" customFormat="1" ht="29.25" customHeight="1">
      <c r="A2" s="665"/>
      <c r="B2" s="665"/>
      <c r="G2" s="666" t="s">
        <v>504</v>
      </c>
      <c r="H2" s="666"/>
      <c r="I2" s="666"/>
      <c r="J2" s="666"/>
      <c r="K2" s="666"/>
      <c r="L2" s="405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</row>
    <row r="3" spans="1:50" s="411" customFormat="1" ht="19.5" customHeight="1">
      <c r="A3" s="667" t="s">
        <v>245</v>
      </c>
      <c r="B3" s="667" t="s">
        <v>246</v>
      </c>
      <c r="C3" s="667" t="s">
        <v>247</v>
      </c>
      <c r="D3" s="667"/>
      <c r="E3" s="667"/>
      <c r="F3" s="667"/>
      <c r="G3" s="667" t="s">
        <v>248</v>
      </c>
      <c r="H3" s="667" t="s">
        <v>249</v>
      </c>
      <c r="I3" s="667" t="s">
        <v>250</v>
      </c>
      <c r="J3" s="668" t="s">
        <v>251</v>
      </c>
      <c r="K3" s="667" t="s">
        <v>252</v>
      </c>
      <c r="L3" s="320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</row>
    <row r="4" spans="1:50" s="411" customFormat="1" ht="15.75" customHeight="1">
      <c r="A4" s="667"/>
      <c r="B4" s="667"/>
      <c r="C4" s="667" t="s">
        <v>253</v>
      </c>
      <c r="D4" s="667" t="s">
        <v>254</v>
      </c>
      <c r="E4" s="667"/>
      <c r="F4" s="667" t="s">
        <v>255</v>
      </c>
      <c r="G4" s="667"/>
      <c r="H4" s="667"/>
      <c r="I4" s="667"/>
      <c r="J4" s="669"/>
      <c r="K4" s="667"/>
      <c r="L4" s="320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</row>
    <row r="5" spans="1:50" s="411" customFormat="1" ht="26.25" customHeight="1">
      <c r="A5" s="667"/>
      <c r="B5" s="667"/>
      <c r="C5" s="667"/>
      <c r="D5" s="406" t="s">
        <v>256</v>
      </c>
      <c r="E5" s="406" t="s">
        <v>257</v>
      </c>
      <c r="F5" s="667"/>
      <c r="G5" s="667"/>
      <c r="H5" s="667"/>
      <c r="I5" s="667"/>
      <c r="J5" s="670"/>
      <c r="K5" s="667"/>
      <c r="L5" s="320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</row>
    <row r="6" spans="1:50" s="255" customFormat="1" ht="12.75">
      <c r="A6" s="321">
        <v>1</v>
      </c>
      <c r="B6" s="321">
        <v>2</v>
      </c>
      <c r="C6" s="321">
        <v>3</v>
      </c>
      <c r="D6" s="321">
        <v>4</v>
      </c>
      <c r="E6" s="321">
        <v>5</v>
      </c>
      <c r="F6" s="321" t="s">
        <v>258</v>
      </c>
      <c r="G6" s="321">
        <v>7</v>
      </c>
      <c r="H6" s="321" t="s">
        <v>259</v>
      </c>
      <c r="I6" s="321">
        <v>9</v>
      </c>
      <c r="J6" s="321">
        <v>10</v>
      </c>
      <c r="K6" s="321">
        <v>11</v>
      </c>
      <c r="L6" s="322"/>
      <c r="M6" s="323"/>
      <c r="N6" s="324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</row>
    <row r="7" spans="1:50" s="255" customFormat="1" ht="17.100000000000001" customHeight="1">
      <c r="A7" s="325">
        <v>1</v>
      </c>
      <c r="B7" s="326">
        <f t="shared" ref="B7:B30" si="0">C7+E7</f>
        <v>1300</v>
      </c>
      <c r="C7" s="327">
        <v>673</v>
      </c>
      <c r="D7" s="326">
        <f>U52</f>
        <v>607.74381700000004</v>
      </c>
      <c r="E7" s="327">
        <v>627</v>
      </c>
      <c r="F7" s="326">
        <f>C7+D7</f>
        <v>1280.743817</v>
      </c>
      <c r="G7" s="326">
        <f>B7</f>
        <v>1300</v>
      </c>
      <c r="H7" s="326">
        <f t="shared" ref="H7:H13" si="1">F7-G7</f>
        <v>-19.256182999999965</v>
      </c>
      <c r="I7" s="326">
        <v>0</v>
      </c>
      <c r="J7" s="326">
        <f>I7-H7</f>
        <v>19.256182999999965</v>
      </c>
      <c r="K7" s="328">
        <v>50</v>
      </c>
      <c r="L7" s="329"/>
      <c r="M7" s="324">
        <f t="shared" ref="M7:M30" si="2">G7+I7</f>
        <v>1300</v>
      </c>
      <c r="N7" s="324"/>
      <c r="O7" s="358">
        <v>627</v>
      </c>
      <c r="P7" s="323"/>
      <c r="Q7" s="331"/>
      <c r="R7" s="331"/>
      <c r="S7" s="331"/>
      <c r="T7" s="331"/>
      <c r="U7" s="331"/>
      <c r="V7" s="331"/>
      <c r="W7" s="332"/>
      <c r="X7" s="333"/>
      <c r="Y7" s="33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</row>
    <row r="8" spans="1:50" s="255" customFormat="1" ht="17.100000000000001" customHeight="1">
      <c r="A8" s="325">
        <v>2</v>
      </c>
      <c r="B8" s="326">
        <f t="shared" si="0"/>
        <v>1293</v>
      </c>
      <c r="C8" s="326">
        <v>674</v>
      </c>
      <c r="D8" s="326">
        <f>U56</f>
        <v>595.858159</v>
      </c>
      <c r="E8" s="326">
        <v>619</v>
      </c>
      <c r="F8" s="326">
        <f t="shared" ref="F8:F30" si="3">C8+D8</f>
        <v>1269.8581589999999</v>
      </c>
      <c r="G8" s="325">
        <f t="shared" ref="G8:G30" si="4">B8</f>
        <v>1293</v>
      </c>
      <c r="H8" s="326">
        <f t="shared" si="1"/>
        <v>-23.141841000000113</v>
      </c>
      <c r="I8" s="326">
        <v>0</v>
      </c>
      <c r="J8" s="326">
        <f t="shared" ref="J8:J30" si="5">I8-H8</f>
        <v>23.141841000000113</v>
      </c>
      <c r="K8" s="334">
        <v>50.16</v>
      </c>
      <c r="L8" s="329"/>
      <c r="M8" s="324">
        <f t="shared" si="2"/>
        <v>1293</v>
      </c>
      <c r="N8" s="324"/>
      <c r="O8" s="323">
        <v>619</v>
      </c>
      <c r="P8" s="323"/>
      <c r="Q8" s="331"/>
      <c r="R8" s="331"/>
      <c r="S8" s="331"/>
      <c r="T8" s="331"/>
      <c r="U8" s="331"/>
      <c r="V8" s="331"/>
      <c r="W8" s="331"/>
      <c r="X8" s="331"/>
      <c r="Y8" s="332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</row>
    <row r="9" spans="1:50" s="255" customFormat="1" ht="17.100000000000001" customHeight="1">
      <c r="A9" s="325">
        <v>3</v>
      </c>
      <c r="B9" s="326">
        <f t="shared" si="0"/>
        <v>1300</v>
      </c>
      <c r="C9" s="326">
        <v>685</v>
      </c>
      <c r="D9" s="326">
        <f>U60</f>
        <v>569.425297</v>
      </c>
      <c r="E9" s="326">
        <v>615</v>
      </c>
      <c r="F9" s="326">
        <f t="shared" si="3"/>
        <v>1254.425297</v>
      </c>
      <c r="G9" s="325">
        <f t="shared" si="4"/>
        <v>1300</v>
      </c>
      <c r="H9" s="326">
        <f t="shared" si="1"/>
        <v>-45.574703</v>
      </c>
      <c r="I9" s="326">
        <v>0</v>
      </c>
      <c r="J9" s="326">
        <f t="shared" si="5"/>
        <v>45.574703</v>
      </c>
      <c r="K9" s="334">
        <v>50.11</v>
      </c>
      <c r="L9" s="329"/>
      <c r="M9" s="324">
        <f t="shared" si="2"/>
        <v>1300</v>
      </c>
      <c r="N9" s="324"/>
      <c r="O9" s="323">
        <v>615</v>
      </c>
      <c r="P9" s="323"/>
      <c r="Q9" s="331"/>
      <c r="R9" s="331"/>
      <c r="S9" s="331"/>
      <c r="T9" s="331"/>
      <c r="U9" s="331"/>
      <c r="V9" s="331"/>
      <c r="W9" s="331"/>
      <c r="X9" s="331"/>
      <c r="Y9" s="332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</row>
    <row r="10" spans="1:50" s="255" customFormat="1" ht="17.100000000000001" customHeight="1">
      <c r="A10" s="325">
        <v>4</v>
      </c>
      <c r="B10" s="326">
        <f t="shared" si="0"/>
        <v>1269</v>
      </c>
      <c r="C10" s="326">
        <v>685</v>
      </c>
      <c r="D10" s="326">
        <f>U64</f>
        <v>558.12484199999994</v>
      </c>
      <c r="E10" s="326">
        <v>584</v>
      </c>
      <c r="F10" s="326">
        <f>C10+D10</f>
        <v>1243.1248419999999</v>
      </c>
      <c r="G10" s="325">
        <f t="shared" si="4"/>
        <v>1269</v>
      </c>
      <c r="H10" s="326">
        <f t="shared" si="1"/>
        <v>-25.875158000000056</v>
      </c>
      <c r="I10" s="326">
        <v>0</v>
      </c>
      <c r="J10" s="326">
        <f t="shared" si="5"/>
        <v>25.875158000000056</v>
      </c>
      <c r="K10" s="334">
        <v>50.08</v>
      </c>
      <c r="L10" s="329"/>
      <c r="M10" s="324">
        <f t="shared" si="2"/>
        <v>1269</v>
      </c>
      <c r="N10" s="324"/>
      <c r="O10" s="323">
        <v>584</v>
      </c>
      <c r="P10" s="323"/>
      <c r="Q10" s="331"/>
      <c r="R10" s="331"/>
      <c r="S10" s="331"/>
      <c r="T10" s="331"/>
      <c r="U10" s="331"/>
      <c r="V10" s="331"/>
      <c r="W10" s="331"/>
      <c r="X10" s="331"/>
      <c r="Y10" s="332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</row>
    <row r="11" spans="1:50" s="255" customFormat="1" ht="17.100000000000001" customHeight="1">
      <c r="A11" s="325">
        <v>5</v>
      </c>
      <c r="B11" s="326">
        <f t="shared" si="0"/>
        <v>1301</v>
      </c>
      <c r="C11" s="326">
        <v>684</v>
      </c>
      <c r="D11" s="326">
        <f>U68</f>
        <v>615.01144099999999</v>
      </c>
      <c r="E11" s="326">
        <v>617</v>
      </c>
      <c r="F11" s="326">
        <f t="shared" si="3"/>
        <v>1299.0114410000001</v>
      </c>
      <c r="G11" s="326">
        <f t="shared" si="4"/>
        <v>1301</v>
      </c>
      <c r="H11" s="326">
        <f t="shared" si="1"/>
        <v>-1.9885589999998956</v>
      </c>
      <c r="I11" s="326">
        <v>0</v>
      </c>
      <c r="J11" s="326">
        <f t="shared" si="5"/>
        <v>1.9885589999998956</v>
      </c>
      <c r="K11" s="334">
        <v>50.1</v>
      </c>
      <c r="L11" s="329"/>
      <c r="M11" s="324">
        <f t="shared" si="2"/>
        <v>1301</v>
      </c>
      <c r="N11" s="323"/>
      <c r="O11" s="323">
        <v>617</v>
      </c>
      <c r="P11" s="323"/>
      <c r="Q11" s="331"/>
      <c r="R11" s="331"/>
      <c r="S11" s="331"/>
      <c r="T11" s="331"/>
      <c r="U11" s="331"/>
      <c r="V11" s="331"/>
      <c r="W11" s="331"/>
      <c r="X11" s="331"/>
      <c r="Y11" s="332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</row>
    <row r="12" spans="1:50" s="255" customFormat="1" ht="17.100000000000001" customHeight="1">
      <c r="A12" s="325">
        <v>6</v>
      </c>
      <c r="B12" s="326">
        <f t="shared" si="0"/>
        <v>1316</v>
      </c>
      <c r="C12" s="326">
        <v>685</v>
      </c>
      <c r="D12" s="326">
        <f>U72</f>
        <v>639.52717800000005</v>
      </c>
      <c r="E12" s="326">
        <v>631</v>
      </c>
      <c r="F12" s="326">
        <f t="shared" si="3"/>
        <v>1324.527178</v>
      </c>
      <c r="G12" s="325">
        <f t="shared" si="4"/>
        <v>1316</v>
      </c>
      <c r="H12" s="326">
        <f t="shared" si="1"/>
        <v>8.527178000000049</v>
      </c>
      <c r="I12" s="326">
        <v>0</v>
      </c>
      <c r="J12" s="326">
        <f t="shared" si="5"/>
        <v>-8.527178000000049</v>
      </c>
      <c r="K12" s="334">
        <v>50.02</v>
      </c>
      <c r="L12" s="329"/>
      <c r="M12" s="324">
        <f t="shared" si="2"/>
        <v>1316</v>
      </c>
      <c r="N12" s="323"/>
      <c r="O12" s="323">
        <v>631</v>
      </c>
      <c r="P12" s="323"/>
      <c r="Q12" s="331"/>
      <c r="R12" s="331"/>
      <c r="S12" s="331"/>
      <c r="T12" s="331"/>
      <c r="U12" s="331"/>
      <c r="V12" s="331"/>
      <c r="W12" s="331"/>
      <c r="X12" s="331"/>
      <c r="Y12" s="332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</row>
    <row r="13" spans="1:50" s="255" customFormat="1" ht="17.100000000000001" customHeight="1">
      <c r="A13" s="325">
        <v>7</v>
      </c>
      <c r="B13" s="326">
        <f t="shared" si="0"/>
        <v>1343</v>
      </c>
      <c r="C13" s="326">
        <v>705</v>
      </c>
      <c r="D13" s="326">
        <f>U76</f>
        <v>682.51554499999997</v>
      </c>
      <c r="E13" s="326">
        <v>638</v>
      </c>
      <c r="F13" s="326">
        <f t="shared" si="3"/>
        <v>1387.515545</v>
      </c>
      <c r="G13" s="325">
        <f t="shared" si="4"/>
        <v>1343</v>
      </c>
      <c r="H13" s="326">
        <f t="shared" si="1"/>
        <v>44.515544999999975</v>
      </c>
      <c r="I13" s="326">
        <v>0</v>
      </c>
      <c r="J13" s="326">
        <f t="shared" si="5"/>
        <v>-44.515544999999975</v>
      </c>
      <c r="K13" s="334">
        <v>50.05</v>
      </c>
      <c r="L13" s="329"/>
      <c r="M13" s="324">
        <f t="shared" si="2"/>
        <v>1343</v>
      </c>
      <c r="N13" s="323"/>
      <c r="O13" s="323">
        <v>638</v>
      </c>
      <c r="P13" s="323"/>
      <c r="Q13" s="331"/>
      <c r="R13" s="331"/>
      <c r="S13" s="331"/>
      <c r="T13" s="331"/>
      <c r="U13" s="331"/>
      <c r="V13" s="331"/>
      <c r="W13" s="331"/>
      <c r="X13" s="331"/>
      <c r="Y13" s="332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</row>
    <row r="14" spans="1:50" s="255" customFormat="1" ht="16.5" customHeight="1">
      <c r="A14" s="325">
        <v>8</v>
      </c>
      <c r="B14" s="326">
        <f t="shared" si="0"/>
        <v>1373</v>
      </c>
      <c r="C14" s="326">
        <v>731</v>
      </c>
      <c r="D14" s="326">
        <f>U80</f>
        <v>613.46857499999999</v>
      </c>
      <c r="E14" s="326">
        <v>642</v>
      </c>
      <c r="F14" s="326">
        <f t="shared" si="3"/>
        <v>1344.4685749999999</v>
      </c>
      <c r="G14" s="325">
        <f t="shared" si="4"/>
        <v>1373</v>
      </c>
      <c r="H14" s="326">
        <f>F14-G14</f>
        <v>-28.531425000000127</v>
      </c>
      <c r="I14" s="326">
        <v>0</v>
      </c>
      <c r="J14" s="326">
        <f t="shared" si="5"/>
        <v>28.531425000000127</v>
      </c>
      <c r="K14" s="334">
        <v>50.08</v>
      </c>
      <c r="L14" s="329"/>
      <c r="M14" s="324">
        <f t="shared" si="2"/>
        <v>1373</v>
      </c>
      <c r="N14" s="323"/>
      <c r="O14" s="323">
        <v>642</v>
      </c>
      <c r="P14" s="323"/>
      <c r="Q14" s="331"/>
      <c r="R14" s="331"/>
      <c r="S14" s="331"/>
      <c r="T14" s="331"/>
      <c r="U14" s="331"/>
      <c r="V14" s="331"/>
      <c r="W14" s="331"/>
      <c r="X14" s="331"/>
      <c r="Y14" s="332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</row>
    <row r="15" spans="1:50" s="255" customFormat="1" ht="17.100000000000001" customHeight="1">
      <c r="A15" s="325">
        <v>9</v>
      </c>
      <c r="B15" s="326">
        <f t="shared" si="0"/>
        <v>1418</v>
      </c>
      <c r="C15" s="326">
        <v>750</v>
      </c>
      <c r="D15" s="326">
        <f>U84</f>
        <v>617.49733300000003</v>
      </c>
      <c r="E15" s="326">
        <v>668</v>
      </c>
      <c r="F15" s="326">
        <f t="shared" si="3"/>
        <v>1367.497333</v>
      </c>
      <c r="G15" s="325">
        <f t="shared" si="4"/>
        <v>1418</v>
      </c>
      <c r="H15" s="326">
        <f t="shared" ref="H15:H30" si="6">F15-G15</f>
        <v>-50.502666999999974</v>
      </c>
      <c r="I15" s="326">
        <v>0</v>
      </c>
      <c r="J15" s="326">
        <f t="shared" si="5"/>
        <v>50.502666999999974</v>
      </c>
      <c r="K15" s="334">
        <v>50.05</v>
      </c>
      <c r="L15" s="329"/>
      <c r="M15" s="324">
        <f t="shared" si="2"/>
        <v>1418</v>
      </c>
      <c r="N15" s="323"/>
      <c r="O15" s="323">
        <v>668</v>
      </c>
      <c r="P15" s="323"/>
      <c r="Q15" s="331"/>
      <c r="R15" s="331"/>
      <c r="S15" s="331"/>
      <c r="T15" s="331"/>
      <c r="U15" s="331"/>
      <c r="V15" s="331"/>
      <c r="W15" s="331"/>
      <c r="X15" s="331"/>
      <c r="Y15" s="332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</row>
    <row r="16" spans="1:50" s="255" customFormat="1" ht="17.100000000000001" customHeight="1">
      <c r="A16" s="325">
        <v>10</v>
      </c>
      <c r="B16" s="326">
        <f t="shared" si="0"/>
        <v>1400</v>
      </c>
      <c r="C16" s="326">
        <v>787</v>
      </c>
      <c r="D16" s="326">
        <f>U88</f>
        <v>575.91466500000001</v>
      </c>
      <c r="E16" s="326">
        <v>613</v>
      </c>
      <c r="F16" s="326">
        <f t="shared" si="3"/>
        <v>1362.914665</v>
      </c>
      <c r="G16" s="326">
        <f>B16</f>
        <v>1400</v>
      </c>
      <c r="H16" s="326">
        <f t="shared" si="6"/>
        <v>-37.085334999999986</v>
      </c>
      <c r="I16" s="326">
        <v>0</v>
      </c>
      <c r="J16" s="326">
        <f t="shared" si="5"/>
        <v>37.085334999999986</v>
      </c>
      <c r="K16" s="334">
        <v>50.02</v>
      </c>
      <c r="L16" s="329"/>
      <c r="M16" s="324">
        <f t="shared" si="2"/>
        <v>1400</v>
      </c>
      <c r="N16" s="323"/>
      <c r="O16" s="323">
        <v>613</v>
      </c>
      <c r="P16" s="323"/>
      <c r="Q16" s="331"/>
      <c r="R16" s="331"/>
      <c r="S16" s="331"/>
      <c r="T16" s="331"/>
      <c r="U16" s="331"/>
      <c r="V16" s="331"/>
      <c r="W16" s="331"/>
      <c r="X16" s="331"/>
      <c r="Y16" s="332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</row>
    <row r="17" spans="1:50" s="255" customFormat="1" ht="17.100000000000001" customHeight="1">
      <c r="A17" s="325">
        <v>11</v>
      </c>
      <c r="B17" s="326">
        <f t="shared" si="0"/>
        <v>1414</v>
      </c>
      <c r="C17" s="326">
        <v>795</v>
      </c>
      <c r="D17" s="326">
        <f>U92</f>
        <v>644.79819099999997</v>
      </c>
      <c r="E17" s="326">
        <v>619</v>
      </c>
      <c r="F17" s="326">
        <f t="shared" si="3"/>
        <v>1439.7981909999999</v>
      </c>
      <c r="G17" s="325">
        <f t="shared" si="4"/>
        <v>1414</v>
      </c>
      <c r="H17" s="326">
        <f t="shared" si="6"/>
        <v>25.798190999999861</v>
      </c>
      <c r="I17" s="326">
        <v>0</v>
      </c>
      <c r="J17" s="326">
        <f t="shared" si="5"/>
        <v>-25.798190999999861</v>
      </c>
      <c r="K17" s="334">
        <v>50.02</v>
      </c>
      <c r="L17" s="329"/>
      <c r="M17" s="324">
        <f t="shared" si="2"/>
        <v>1414</v>
      </c>
      <c r="N17" s="323"/>
      <c r="O17" s="323">
        <v>619</v>
      </c>
      <c r="P17" s="323"/>
      <c r="Q17" s="331"/>
      <c r="R17" s="331"/>
      <c r="S17" s="331"/>
      <c r="T17" s="331"/>
      <c r="U17" s="331"/>
      <c r="V17" s="331"/>
      <c r="W17" s="331"/>
      <c r="X17" s="331"/>
      <c r="Y17" s="332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</row>
    <row r="18" spans="1:50" s="255" customFormat="1" ht="17.100000000000001" customHeight="1">
      <c r="A18" s="325">
        <v>12</v>
      </c>
      <c r="B18" s="326">
        <f t="shared" si="0"/>
        <v>1429</v>
      </c>
      <c r="C18" s="326">
        <v>797</v>
      </c>
      <c r="D18" s="326">
        <f>U96</f>
        <v>588.62760200000002</v>
      </c>
      <c r="E18" s="326">
        <v>632</v>
      </c>
      <c r="F18" s="326">
        <f t="shared" si="3"/>
        <v>1385.627602</v>
      </c>
      <c r="G18" s="325">
        <f t="shared" si="4"/>
        <v>1429</v>
      </c>
      <c r="H18" s="326">
        <f t="shared" si="6"/>
        <v>-43.372397999999976</v>
      </c>
      <c r="I18" s="326">
        <v>0</v>
      </c>
      <c r="J18" s="326">
        <f t="shared" si="5"/>
        <v>43.372397999999976</v>
      </c>
      <c r="K18" s="334">
        <v>50</v>
      </c>
      <c r="L18" s="329"/>
      <c r="M18" s="324">
        <f t="shared" si="2"/>
        <v>1429</v>
      </c>
      <c r="N18" s="323"/>
      <c r="O18" s="323">
        <v>632</v>
      </c>
      <c r="P18" s="323"/>
      <c r="Q18" s="331"/>
      <c r="R18" s="331"/>
      <c r="S18" s="331"/>
      <c r="T18" s="331"/>
      <c r="U18" s="331"/>
      <c r="V18" s="331"/>
      <c r="W18" s="331"/>
      <c r="X18" s="331"/>
      <c r="Y18" s="33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</row>
    <row r="19" spans="1:50" s="255" customFormat="1" ht="17.100000000000001" customHeight="1">
      <c r="A19" s="325">
        <v>13</v>
      </c>
      <c r="B19" s="326">
        <f t="shared" si="0"/>
        <v>1394</v>
      </c>
      <c r="C19" s="326">
        <v>797</v>
      </c>
      <c r="D19" s="326">
        <f>U100</f>
        <v>592.22048500000005</v>
      </c>
      <c r="E19" s="326">
        <v>597</v>
      </c>
      <c r="F19" s="326">
        <f t="shared" si="3"/>
        <v>1389.2204850000001</v>
      </c>
      <c r="G19" s="325">
        <f t="shared" si="4"/>
        <v>1394</v>
      </c>
      <c r="H19" s="326">
        <f t="shared" si="6"/>
        <v>-4.7795149999999467</v>
      </c>
      <c r="I19" s="326">
        <v>0</v>
      </c>
      <c r="J19" s="326">
        <f t="shared" si="5"/>
        <v>4.7795149999999467</v>
      </c>
      <c r="K19" s="334">
        <v>49.97</v>
      </c>
      <c r="L19" s="329"/>
      <c r="M19" s="324">
        <f t="shared" si="2"/>
        <v>1394</v>
      </c>
      <c r="N19" s="323"/>
      <c r="O19" s="323">
        <v>597</v>
      </c>
      <c r="P19" s="323"/>
      <c r="Q19" s="331"/>
      <c r="R19" s="331"/>
      <c r="S19" s="331"/>
      <c r="T19" s="331"/>
      <c r="U19" s="331"/>
      <c r="V19" s="331"/>
      <c r="W19" s="331"/>
      <c r="X19" s="331"/>
      <c r="Y19" s="33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</row>
    <row r="20" spans="1:50" s="255" customFormat="1" ht="17.100000000000001" customHeight="1">
      <c r="A20" s="325">
        <v>14</v>
      </c>
      <c r="B20" s="326">
        <f t="shared" si="0"/>
        <v>1435</v>
      </c>
      <c r="C20" s="326">
        <v>819</v>
      </c>
      <c r="D20" s="326">
        <f>U104</f>
        <v>565.06952899999999</v>
      </c>
      <c r="E20" s="326">
        <v>616</v>
      </c>
      <c r="F20" s="326">
        <f t="shared" si="3"/>
        <v>1384.0695289999999</v>
      </c>
      <c r="G20" s="325">
        <f t="shared" si="4"/>
        <v>1435</v>
      </c>
      <c r="H20" s="326">
        <f t="shared" si="6"/>
        <v>-50.930471000000125</v>
      </c>
      <c r="I20" s="326">
        <v>0</v>
      </c>
      <c r="J20" s="326">
        <f t="shared" si="5"/>
        <v>50.930471000000125</v>
      </c>
      <c r="K20" s="334">
        <v>49.97</v>
      </c>
      <c r="L20" s="329"/>
      <c r="M20" s="324">
        <f t="shared" si="2"/>
        <v>1435</v>
      </c>
      <c r="N20" s="323"/>
      <c r="O20" s="323">
        <v>616</v>
      </c>
      <c r="P20" s="323"/>
      <c r="Q20" s="331"/>
      <c r="R20" s="331"/>
      <c r="S20" s="331"/>
      <c r="T20" s="331"/>
      <c r="U20" s="331"/>
      <c r="V20" s="331"/>
      <c r="W20" s="331"/>
      <c r="X20" s="331"/>
      <c r="Y20" s="33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</row>
    <row r="21" spans="1:50" s="255" customFormat="1" ht="17.100000000000001" customHeight="1">
      <c r="A21" s="325">
        <v>15</v>
      </c>
      <c r="B21" s="326">
        <f t="shared" si="0"/>
        <v>1558</v>
      </c>
      <c r="C21" s="326">
        <v>798</v>
      </c>
      <c r="D21" s="326">
        <f>U108</f>
        <v>564.21941500000003</v>
      </c>
      <c r="E21" s="326">
        <v>760</v>
      </c>
      <c r="F21" s="326">
        <f t="shared" si="3"/>
        <v>1362.219415</v>
      </c>
      <c r="G21" s="325">
        <f t="shared" si="4"/>
        <v>1558</v>
      </c>
      <c r="H21" s="326">
        <f t="shared" si="6"/>
        <v>-195.78058499999997</v>
      </c>
      <c r="I21" s="326">
        <v>0</v>
      </c>
      <c r="J21" s="326">
        <f t="shared" si="5"/>
        <v>195.78058499999997</v>
      </c>
      <c r="K21" s="334">
        <v>50</v>
      </c>
      <c r="L21" s="329"/>
      <c r="M21" s="324">
        <f t="shared" si="2"/>
        <v>1558</v>
      </c>
      <c r="N21" s="323"/>
      <c r="O21" s="323">
        <v>760</v>
      </c>
      <c r="P21" s="323"/>
      <c r="Q21" s="331"/>
      <c r="R21" s="331"/>
      <c r="S21" s="331"/>
      <c r="T21" s="331"/>
      <c r="U21" s="331"/>
      <c r="V21" s="331"/>
      <c r="W21" s="331"/>
      <c r="X21" s="331"/>
      <c r="Y21" s="33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</row>
    <row r="22" spans="1:50" s="255" customFormat="1" ht="17.100000000000001" customHeight="1">
      <c r="A22" s="325">
        <v>16</v>
      </c>
      <c r="B22" s="326">
        <f t="shared" si="0"/>
        <v>1499</v>
      </c>
      <c r="C22" s="326">
        <v>784</v>
      </c>
      <c r="D22" s="326">
        <f>U112</f>
        <v>723.142292</v>
      </c>
      <c r="E22" s="326">
        <v>715</v>
      </c>
      <c r="F22" s="326">
        <f t="shared" si="3"/>
        <v>1507.142292</v>
      </c>
      <c r="G22" s="325">
        <f t="shared" si="4"/>
        <v>1499</v>
      </c>
      <c r="H22" s="326">
        <f t="shared" si="6"/>
        <v>8.1422919999999976</v>
      </c>
      <c r="I22" s="326">
        <v>0</v>
      </c>
      <c r="J22" s="326">
        <f t="shared" si="5"/>
        <v>-8.1422919999999976</v>
      </c>
      <c r="K22" s="334">
        <v>50.13</v>
      </c>
      <c r="L22" s="329"/>
      <c r="M22" s="324">
        <f t="shared" si="2"/>
        <v>1499</v>
      </c>
      <c r="N22" s="323"/>
      <c r="O22" s="323">
        <v>715</v>
      </c>
      <c r="P22" s="323"/>
      <c r="Q22" s="331"/>
      <c r="R22" s="331"/>
      <c r="S22" s="331"/>
      <c r="T22" s="331"/>
      <c r="U22" s="331"/>
      <c r="V22" s="331"/>
      <c r="W22" s="331"/>
      <c r="X22" s="331"/>
      <c r="Y22" s="33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</row>
    <row r="23" spans="1:50" s="255" customFormat="1" ht="17.100000000000001" customHeight="1">
      <c r="A23" s="325">
        <v>17</v>
      </c>
      <c r="B23" s="326">
        <f t="shared" si="0"/>
        <v>1507</v>
      </c>
      <c r="C23" s="326">
        <v>759</v>
      </c>
      <c r="D23" s="326">
        <f>U116</f>
        <v>681.90709000000004</v>
      </c>
      <c r="E23" s="326">
        <v>748</v>
      </c>
      <c r="F23" s="326">
        <f t="shared" si="3"/>
        <v>1440.9070900000002</v>
      </c>
      <c r="G23" s="325">
        <f t="shared" si="4"/>
        <v>1507</v>
      </c>
      <c r="H23" s="326">
        <f t="shared" si="6"/>
        <v>-66.092909999999847</v>
      </c>
      <c r="I23" s="326">
        <v>0</v>
      </c>
      <c r="J23" s="326">
        <f t="shared" si="5"/>
        <v>66.092909999999847</v>
      </c>
      <c r="K23" s="334">
        <v>49.97</v>
      </c>
      <c r="L23" s="329"/>
      <c r="M23" s="324">
        <f t="shared" si="2"/>
        <v>1507</v>
      </c>
      <c r="N23" s="323"/>
      <c r="O23" s="323">
        <v>748</v>
      </c>
      <c r="P23" s="323"/>
      <c r="Q23" s="331"/>
      <c r="R23" s="331"/>
      <c r="S23" s="331"/>
      <c r="T23" s="331"/>
      <c r="U23" s="331"/>
      <c r="V23" s="331"/>
      <c r="W23" s="331"/>
      <c r="X23" s="331"/>
      <c r="Y23" s="33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</row>
    <row r="24" spans="1:50" s="255" customFormat="1" ht="17.100000000000001" customHeight="1">
      <c r="A24" s="325">
        <v>18</v>
      </c>
      <c r="B24" s="326">
        <f t="shared" si="0"/>
        <v>1378</v>
      </c>
      <c r="C24" s="326">
        <v>815</v>
      </c>
      <c r="D24" s="326">
        <f>U120</f>
        <v>585.84077000000002</v>
      </c>
      <c r="E24" s="326">
        <v>563</v>
      </c>
      <c r="F24" s="326">
        <f t="shared" si="3"/>
        <v>1400.84077</v>
      </c>
      <c r="G24" s="325">
        <f t="shared" si="4"/>
        <v>1378</v>
      </c>
      <c r="H24" s="326">
        <f t="shared" si="6"/>
        <v>22.84077000000002</v>
      </c>
      <c r="I24" s="326">
        <v>0</v>
      </c>
      <c r="J24" s="326">
        <f t="shared" si="5"/>
        <v>-22.84077000000002</v>
      </c>
      <c r="K24" s="334">
        <v>50.02</v>
      </c>
      <c r="L24" s="329"/>
      <c r="M24" s="324">
        <f t="shared" si="2"/>
        <v>1378</v>
      </c>
      <c r="N24" s="323"/>
      <c r="O24" s="323">
        <v>563</v>
      </c>
      <c r="P24" s="323"/>
      <c r="Q24" s="331"/>
      <c r="R24" s="331"/>
      <c r="S24" s="331"/>
      <c r="T24" s="331"/>
      <c r="U24" s="331"/>
      <c r="V24" s="331"/>
      <c r="W24" s="331"/>
      <c r="X24" s="331"/>
      <c r="Y24" s="33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</row>
    <row r="25" spans="1:50" s="255" customFormat="1" ht="17.100000000000001" customHeight="1">
      <c r="A25" s="325">
        <v>19</v>
      </c>
      <c r="B25" s="326">
        <f t="shared" si="0"/>
        <v>1297</v>
      </c>
      <c r="C25" s="326">
        <v>817</v>
      </c>
      <c r="D25" s="326">
        <f>U124</f>
        <v>507.792686</v>
      </c>
      <c r="E25" s="326">
        <v>480</v>
      </c>
      <c r="F25" s="326">
        <f t="shared" si="3"/>
        <v>1324.792686</v>
      </c>
      <c r="G25" s="325">
        <f t="shared" si="4"/>
        <v>1297</v>
      </c>
      <c r="H25" s="326">
        <f t="shared" si="6"/>
        <v>27.792686000000003</v>
      </c>
      <c r="I25" s="326">
        <v>0</v>
      </c>
      <c r="J25" s="326">
        <f t="shared" si="5"/>
        <v>-27.792686000000003</v>
      </c>
      <c r="K25" s="334">
        <v>50.1</v>
      </c>
      <c r="L25" s="329"/>
      <c r="M25" s="324">
        <f t="shared" si="2"/>
        <v>1297</v>
      </c>
      <c r="N25" s="323"/>
      <c r="O25" s="323">
        <v>480</v>
      </c>
      <c r="P25" s="323"/>
      <c r="Q25" s="331"/>
      <c r="R25" s="331"/>
      <c r="S25" s="331"/>
      <c r="T25" s="331"/>
      <c r="U25" s="331"/>
      <c r="V25" s="331"/>
      <c r="W25" s="331"/>
      <c r="X25" s="331"/>
      <c r="Y25" s="33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</row>
    <row r="26" spans="1:50" s="255" customFormat="1" ht="17.100000000000001" customHeight="1">
      <c r="A26" s="325">
        <v>20</v>
      </c>
      <c r="B26" s="326">
        <f t="shared" si="0"/>
        <v>1521</v>
      </c>
      <c r="C26" s="326">
        <v>817</v>
      </c>
      <c r="D26" s="326">
        <f>U128</f>
        <v>732.95650799999999</v>
      </c>
      <c r="E26" s="326">
        <v>704</v>
      </c>
      <c r="F26" s="326">
        <f t="shared" si="3"/>
        <v>1549.956508</v>
      </c>
      <c r="G26" s="325">
        <f t="shared" si="4"/>
        <v>1521</v>
      </c>
      <c r="H26" s="326">
        <f t="shared" si="6"/>
        <v>28.956507999999985</v>
      </c>
      <c r="I26" s="326">
        <v>0</v>
      </c>
      <c r="J26" s="326">
        <f t="shared" si="5"/>
        <v>-28.956507999999985</v>
      </c>
      <c r="K26" s="334">
        <v>50.02</v>
      </c>
      <c r="L26" s="329"/>
      <c r="M26" s="324">
        <f t="shared" si="2"/>
        <v>1521</v>
      </c>
      <c r="N26" s="323"/>
      <c r="O26" s="323">
        <v>704</v>
      </c>
      <c r="P26" s="323"/>
      <c r="Q26" s="331"/>
      <c r="R26" s="331"/>
      <c r="S26" s="331"/>
      <c r="T26" s="331"/>
      <c r="U26" s="331"/>
      <c r="V26" s="331"/>
      <c r="W26" s="331"/>
      <c r="X26" s="331"/>
      <c r="Y26" s="33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</row>
    <row r="27" spans="1:50" s="255" customFormat="1" ht="17.100000000000001" customHeight="1">
      <c r="A27" s="325">
        <v>21</v>
      </c>
      <c r="B27" s="326">
        <f t="shared" si="0"/>
        <v>1564</v>
      </c>
      <c r="C27" s="326">
        <v>817</v>
      </c>
      <c r="D27" s="326">
        <f>U132</f>
        <v>636.76720799999998</v>
      </c>
      <c r="E27" s="326">
        <v>747</v>
      </c>
      <c r="F27" s="326">
        <f t="shared" si="3"/>
        <v>1453.767208</v>
      </c>
      <c r="G27" s="325">
        <f t="shared" si="4"/>
        <v>1564</v>
      </c>
      <c r="H27" s="326">
        <f t="shared" si="6"/>
        <v>-110.23279200000002</v>
      </c>
      <c r="I27" s="326">
        <v>0</v>
      </c>
      <c r="J27" s="326">
        <f t="shared" si="5"/>
        <v>110.23279200000002</v>
      </c>
      <c r="K27" s="334">
        <v>50</v>
      </c>
      <c r="L27" s="329"/>
      <c r="M27" s="324">
        <f t="shared" si="2"/>
        <v>1564</v>
      </c>
      <c r="N27" s="323"/>
      <c r="O27" s="323">
        <v>747</v>
      </c>
      <c r="P27" s="323"/>
      <c r="Q27" s="331"/>
      <c r="R27" s="331"/>
      <c r="S27" s="331"/>
      <c r="T27" s="331"/>
      <c r="U27" s="331"/>
      <c r="V27" s="331"/>
      <c r="W27" s="331"/>
      <c r="X27" s="331"/>
      <c r="Y27" s="33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</row>
    <row r="28" spans="1:50" s="255" customFormat="1" ht="17.100000000000001" customHeight="1">
      <c r="A28" s="325">
        <v>22</v>
      </c>
      <c r="B28" s="326">
        <f t="shared" si="0"/>
        <v>1546</v>
      </c>
      <c r="C28" s="326">
        <v>811</v>
      </c>
      <c r="D28" s="326">
        <f>U136</f>
        <v>731.568399</v>
      </c>
      <c r="E28" s="326">
        <v>735</v>
      </c>
      <c r="F28" s="326">
        <f t="shared" si="3"/>
        <v>1542.568399</v>
      </c>
      <c r="G28" s="325">
        <f t="shared" si="4"/>
        <v>1546</v>
      </c>
      <c r="H28" s="326">
        <f t="shared" si="6"/>
        <v>-3.4316010000000006</v>
      </c>
      <c r="I28" s="326">
        <v>0</v>
      </c>
      <c r="J28" s="326">
        <f t="shared" si="5"/>
        <v>3.4316010000000006</v>
      </c>
      <c r="K28" s="334">
        <v>50.05</v>
      </c>
      <c r="L28" s="329"/>
      <c r="M28" s="324">
        <f t="shared" si="2"/>
        <v>1546</v>
      </c>
      <c r="N28" s="323"/>
      <c r="O28" s="323">
        <v>735</v>
      </c>
      <c r="P28" s="323"/>
      <c r="Q28" s="331"/>
      <c r="R28" s="331"/>
      <c r="S28" s="331"/>
      <c r="T28" s="331"/>
      <c r="U28" s="331"/>
      <c r="V28" s="331"/>
      <c r="W28" s="331"/>
      <c r="X28" s="331"/>
      <c r="Y28" s="33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</row>
    <row r="29" spans="1:50" s="255" customFormat="1" ht="17.100000000000001" customHeight="1">
      <c r="A29" s="325">
        <v>23</v>
      </c>
      <c r="B29" s="326">
        <f t="shared" si="0"/>
        <v>1418</v>
      </c>
      <c r="C29" s="326">
        <v>754</v>
      </c>
      <c r="D29" s="326">
        <f>U140</f>
        <v>726.99771499999997</v>
      </c>
      <c r="E29" s="326">
        <v>664</v>
      </c>
      <c r="F29" s="326">
        <f t="shared" si="3"/>
        <v>1480.997715</v>
      </c>
      <c r="G29" s="325">
        <f t="shared" si="4"/>
        <v>1418</v>
      </c>
      <c r="H29" s="326">
        <f t="shared" si="6"/>
        <v>62.997714999999971</v>
      </c>
      <c r="I29" s="326">
        <v>0</v>
      </c>
      <c r="J29" s="326">
        <f t="shared" si="5"/>
        <v>-62.997714999999971</v>
      </c>
      <c r="K29" s="334">
        <v>50.02</v>
      </c>
      <c r="L29" s="329"/>
      <c r="M29" s="324">
        <f t="shared" si="2"/>
        <v>1418</v>
      </c>
      <c r="N29" s="323"/>
      <c r="O29" s="323">
        <v>664</v>
      </c>
      <c r="P29" s="323"/>
      <c r="Q29" s="331"/>
      <c r="R29" s="331"/>
      <c r="S29" s="331"/>
      <c r="T29" s="331"/>
      <c r="U29" s="331"/>
      <c r="V29" s="331"/>
      <c r="W29" s="331"/>
      <c r="X29" s="331"/>
      <c r="Y29" s="33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</row>
    <row r="30" spans="1:50" s="255" customFormat="1" ht="17.100000000000001" customHeight="1">
      <c r="A30" s="325">
        <v>24</v>
      </c>
      <c r="B30" s="326">
        <f t="shared" si="0"/>
        <v>1395</v>
      </c>
      <c r="C30" s="326">
        <v>755</v>
      </c>
      <c r="D30" s="326">
        <f>U144</f>
        <v>570.01105399999994</v>
      </c>
      <c r="E30" s="326">
        <v>640</v>
      </c>
      <c r="F30" s="326">
        <f t="shared" si="3"/>
        <v>1325.0110540000001</v>
      </c>
      <c r="G30" s="325">
        <f t="shared" si="4"/>
        <v>1395</v>
      </c>
      <c r="H30" s="326">
        <f t="shared" si="6"/>
        <v>-69.988945999999942</v>
      </c>
      <c r="I30" s="326">
        <v>0</v>
      </c>
      <c r="J30" s="326">
        <f t="shared" si="5"/>
        <v>69.988945999999942</v>
      </c>
      <c r="K30" s="334">
        <v>50</v>
      </c>
      <c r="L30" s="329"/>
      <c r="M30" s="324">
        <f t="shared" si="2"/>
        <v>1395</v>
      </c>
      <c r="N30" s="323"/>
      <c r="O30" s="323">
        <v>640</v>
      </c>
      <c r="P30" s="323"/>
      <c r="Q30" s="331"/>
      <c r="R30" s="331"/>
      <c r="S30" s="331"/>
      <c r="T30" s="331"/>
      <c r="U30" s="331"/>
      <c r="V30" s="331"/>
      <c r="W30" s="331"/>
      <c r="X30" s="331"/>
      <c r="Y30" s="33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</row>
    <row r="31" spans="1:50" s="256" customFormat="1" ht="17.100000000000001" customHeight="1">
      <c r="A31" s="330"/>
      <c r="B31" s="335"/>
      <c r="C31" s="335"/>
      <c r="D31" s="335"/>
      <c r="E31" s="335"/>
      <c r="F31" s="335"/>
      <c r="G31" s="330"/>
      <c r="H31" s="335"/>
      <c r="I31" s="335"/>
      <c r="J31" s="335"/>
      <c r="K31" s="329"/>
      <c r="L31" s="329"/>
      <c r="M31" s="324"/>
      <c r="N31" s="323"/>
      <c r="O31" s="323"/>
      <c r="P31" s="323"/>
      <c r="Q31" s="331"/>
      <c r="R31" s="331"/>
      <c r="S31" s="331"/>
      <c r="T31" s="331"/>
      <c r="U31" s="331"/>
      <c r="V31" s="331"/>
      <c r="W31" s="331"/>
      <c r="X31" s="331"/>
      <c r="Y31" s="332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</row>
    <row r="32" spans="1:50" s="319" customFormat="1" ht="12.75">
      <c r="A32" s="318"/>
      <c r="B32" s="330"/>
      <c r="C32" s="335"/>
      <c r="D32" s="318"/>
      <c r="E32" s="335"/>
      <c r="F32" s="335"/>
      <c r="G32" s="330"/>
      <c r="H32" s="335"/>
      <c r="I32" s="318"/>
      <c r="J32" s="318"/>
      <c r="K32" s="329"/>
      <c r="L32" s="318"/>
      <c r="M32" s="318"/>
      <c r="N32" s="318"/>
      <c r="O32" s="318"/>
      <c r="P32" s="318"/>
      <c r="Q32" s="331"/>
      <c r="R32" s="331"/>
      <c r="S32" s="331"/>
      <c r="T32" s="331"/>
      <c r="U32" s="331"/>
      <c r="V32" s="331"/>
      <c r="W32" s="331"/>
      <c r="X32" s="331"/>
      <c r="Y32" s="332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</row>
    <row r="33" spans="1:50" s="319" customFormat="1" ht="21.75" customHeight="1">
      <c r="K33" s="329"/>
      <c r="L33" s="318"/>
      <c r="M33" s="318" t="s">
        <v>17</v>
      </c>
      <c r="N33" s="318"/>
      <c r="O33" s="318"/>
      <c r="P33" s="318"/>
      <c r="Q33" s="331"/>
      <c r="R33" s="331"/>
      <c r="S33" s="331"/>
      <c r="T33" s="331"/>
      <c r="U33" s="331"/>
      <c r="V33" s="331"/>
      <c r="W33" s="331"/>
      <c r="X33" s="331"/>
      <c r="Y33" s="332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</row>
    <row r="34" spans="1:50" s="319" customFormat="1" ht="18.75" hidden="1" customHeight="1">
      <c r="A34" s="655" t="s">
        <v>260</v>
      </c>
      <c r="B34" s="656"/>
      <c r="C34" s="656"/>
      <c r="D34" s="656"/>
      <c r="E34" s="656"/>
      <c r="F34" s="656"/>
      <c r="G34" s="657"/>
      <c r="L34" s="318"/>
      <c r="M34" s="318"/>
      <c r="N34" s="318"/>
      <c r="O34" s="318"/>
      <c r="P34" s="318"/>
      <c r="Q34" s="331"/>
      <c r="R34" s="331"/>
      <c r="S34" s="331"/>
      <c r="T34" s="331"/>
      <c r="U34" s="331"/>
      <c r="V34" s="331"/>
      <c r="W34" s="331"/>
      <c r="X34" s="331"/>
      <c r="Y34" s="332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</row>
    <row r="35" spans="1:50" s="319" customFormat="1" ht="18.75" hidden="1" customHeight="1">
      <c r="A35" s="655" t="s">
        <v>261</v>
      </c>
      <c r="B35" s="656"/>
      <c r="C35" s="656"/>
      <c r="D35" s="656"/>
      <c r="E35" s="656"/>
      <c r="F35" s="656"/>
      <c r="G35" s="657"/>
      <c r="L35" s="318"/>
      <c r="M35" s="318"/>
      <c r="N35" s="318"/>
      <c r="O35" s="318"/>
      <c r="P35" s="318"/>
      <c r="Q35" s="331"/>
      <c r="R35" s="331"/>
      <c r="S35" s="331"/>
      <c r="T35" s="331"/>
      <c r="U35" s="331"/>
      <c r="V35" s="331"/>
      <c r="W35" s="331"/>
      <c r="X35" s="331"/>
      <c r="Y35" s="332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</row>
    <row r="36" spans="1:50" s="319" customFormat="1" ht="12.75">
      <c r="H36" s="671" t="s">
        <v>91</v>
      </c>
      <c r="I36" s="671"/>
      <c r="J36" s="671"/>
      <c r="K36" s="671"/>
      <c r="L36" s="318"/>
      <c r="M36" s="318"/>
      <c r="N36" s="318"/>
      <c r="O36" s="318"/>
      <c r="P36" s="318"/>
      <c r="Q36" s="331"/>
      <c r="R36" s="331"/>
      <c r="S36" s="331"/>
      <c r="T36" s="331"/>
      <c r="U36" s="331"/>
      <c r="V36" s="331"/>
      <c r="W36" s="331"/>
      <c r="X36" s="331"/>
      <c r="Y36" s="332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</row>
    <row r="37" spans="1:50" s="319" customFormat="1" ht="12.75">
      <c r="C37" s="336"/>
      <c r="E37" s="336"/>
      <c r="H37" s="671" t="s">
        <v>262</v>
      </c>
      <c r="I37" s="671"/>
      <c r="J37" s="671"/>
      <c r="K37" s="671"/>
      <c r="L37" s="318"/>
      <c r="M37" s="318"/>
      <c r="N37" s="318"/>
      <c r="O37" s="318"/>
      <c r="P37" s="318"/>
      <c r="Q37" s="331"/>
      <c r="R37" s="331"/>
      <c r="S37" s="331"/>
      <c r="T37" s="331"/>
      <c r="U37" s="331"/>
      <c r="V37" s="331"/>
      <c r="W37" s="331"/>
      <c r="X37" s="331"/>
      <c r="Y37" s="332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</row>
    <row r="38" spans="1:50" s="337" customFormat="1" ht="12.75">
      <c r="L38" s="338"/>
      <c r="M38" s="338"/>
      <c r="N38" s="338"/>
      <c r="O38" s="339"/>
      <c r="P38" s="338"/>
      <c r="Q38" s="340"/>
      <c r="R38" s="340"/>
      <c r="S38" s="340"/>
      <c r="T38" s="340"/>
      <c r="U38" s="340"/>
      <c r="V38" s="340"/>
      <c r="W38" s="340"/>
      <c r="X38" s="340"/>
      <c r="Y38" s="341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</row>
    <row r="39" spans="1:50" ht="15" hidden="1" customHeight="1">
      <c r="A39" s="672"/>
      <c r="B39" s="672"/>
      <c r="C39" s="672"/>
      <c r="D39" s="672"/>
      <c r="E39" s="672"/>
      <c r="F39" s="672"/>
      <c r="G39" s="672"/>
      <c r="H39" s="672"/>
      <c r="I39" s="342"/>
      <c r="J39" s="342"/>
      <c r="K39" s="342"/>
      <c r="Q39" s="340"/>
      <c r="R39" s="340"/>
      <c r="S39" s="340"/>
      <c r="T39" s="340"/>
      <c r="U39" s="340"/>
      <c r="V39" s="340"/>
      <c r="W39" s="340"/>
      <c r="X39" s="340"/>
      <c r="Y39" s="332"/>
    </row>
    <row r="40" spans="1:50" hidden="1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Q40" s="340"/>
      <c r="R40" s="340"/>
      <c r="S40" s="340"/>
      <c r="T40" s="340"/>
      <c r="U40" s="340"/>
      <c r="V40" s="340"/>
      <c r="W40" s="340"/>
      <c r="X40" s="340"/>
      <c r="Y40" s="332"/>
    </row>
    <row r="41" spans="1:50" hidden="1">
      <c r="A41" s="344"/>
      <c r="B41" s="344"/>
      <c r="C41" s="344"/>
      <c r="D41" s="344"/>
      <c r="E41" s="344"/>
      <c r="F41" s="344"/>
      <c r="G41" s="344"/>
      <c r="H41" s="345"/>
      <c r="I41" s="345"/>
      <c r="J41" s="345"/>
      <c r="K41" s="344"/>
      <c r="Q41" s="340"/>
      <c r="R41" s="340"/>
      <c r="S41" s="340"/>
      <c r="T41" s="340"/>
      <c r="U41" s="340"/>
      <c r="V41" s="340"/>
      <c r="W41" s="340"/>
      <c r="X41" s="340"/>
      <c r="Y41" s="332"/>
    </row>
    <row r="42" spans="1:50" hidden="1">
      <c r="A42" s="344"/>
      <c r="B42" s="344"/>
      <c r="C42" s="344"/>
      <c r="D42" s="344"/>
      <c r="E42" s="344"/>
      <c r="F42" s="344"/>
      <c r="G42" s="344"/>
      <c r="H42" s="345"/>
      <c r="I42" s="345"/>
      <c r="J42" s="345"/>
      <c r="K42" s="344"/>
      <c r="Q42" s="340"/>
      <c r="R42" s="340"/>
      <c r="S42" s="340"/>
      <c r="T42" s="340"/>
      <c r="U42" s="340"/>
      <c r="V42" s="340"/>
      <c r="W42" s="340"/>
      <c r="X42" s="340"/>
      <c r="Y42" s="332"/>
    </row>
    <row r="43" spans="1:50" hidden="1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Q43" s="340"/>
      <c r="R43" s="340"/>
      <c r="S43" s="340"/>
      <c r="T43" s="340"/>
      <c r="U43" s="340"/>
      <c r="V43" s="340"/>
      <c r="W43" s="340"/>
      <c r="X43" s="340"/>
      <c r="Y43" s="332"/>
    </row>
    <row r="44" spans="1:50" hidden="1">
      <c r="A44" s="344"/>
      <c r="B44" s="344"/>
      <c r="C44" s="344"/>
      <c r="D44" s="344"/>
      <c r="E44" s="344"/>
      <c r="F44" s="344"/>
      <c r="G44" s="346"/>
      <c r="H44" s="345"/>
      <c r="I44" s="345"/>
      <c r="J44" s="345"/>
      <c r="K44" s="344"/>
      <c r="Q44" s="340"/>
      <c r="R44" s="340"/>
      <c r="S44" s="340"/>
      <c r="T44" s="340"/>
      <c r="U44" s="340"/>
      <c r="V44" s="340"/>
      <c r="W44" s="340"/>
      <c r="X44" s="340"/>
      <c r="Y44" s="332"/>
    </row>
    <row r="45" spans="1:50" hidden="1">
      <c r="A45" s="344"/>
      <c r="B45" s="344"/>
      <c r="C45" s="344"/>
      <c r="D45" s="344"/>
      <c r="E45" s="344"/>
      <c r="F45" s="344"/>
      <c r="G45" s="346"/>
      <c r="H45" s="660"/>
      <c r="I45" s="661"/>
      <c r="J45" s="404"/>
      <c r="K45" s="344"/>
      <c r="Q45" s="340"/>
      <c r="R45" s="340"/>
      <c r="S45" s="340"/>
      <c r="T45" s="340"/>
      <c r="U45" s="340"/>
      <c r="V45" s="340"/>
      <c r="W45" s="340"/>
      <c r="X45" s="340"/>
      <c r="Y45" s="332"/>
    </row>
    <row r="46" spans="1:50" hidden="1">
      <c r="A46" s="344"/>
      <c r="B46" s="344"/>
      <c r="C46" s="344"/>
      <c r="D46" s="344"/>
      <c r="E46" s="344"/>
      <c r="F46" s="344"/>
      <c r="G46" s="346"/>
      <c r="H46" s="344"/>
      <c r="I46" s="344"/>
      <c r="J46" s="344"/>
      <c r="K46" s="344"/>
      <c r="Q46" s="340"/>
      <c r="R46" s="340"/>
      <c r="S46" s="340"/>
      <c r="T46" s="340"/>
      <c r="U46" s="340"/>
      <c r="V46" s="340"/>
      <c r="W46" s="340"/>
      <c r="X46" s="340"/>
      <c r="Y46" s="332"/>
    </row>
    <row r="47" spans="1:50" ht="85.5" customHeight="1" thickBo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Q47" s="340"/>
      <c r="R47" s="340"/>
      <c r="S47" s="340"/>
      <c r="T47" s="340"/>
      <c r="U47" s="340"/>
      <c r="V47" s="340"/>
      <c r="W47" s="340"/>
      <c r="X47" s="340"/>
      <c r="Y47" s="332"/>
    </row>
    <row r="48" spans="1:50" s="343" customFormat="1" ht="23.25" customHeight="1" thickBot="1">
      <c r="A48" s="347" t="s">
        <v>263</v>
      </c>
      <c r="B48" s="347" t="s">
        <v>264</v>
      </c>
      <c r="C48" s="348" t="s">
        <v>265</v>
      </c>
      <c r="D48" s="348" t="s">
        <v>266</v>
      </c>
      <c r="E48" s="348" t="s">
        <v>267</v>
      </c>
      <c r="F48" s="348" t="s">
        <v>268</v>
      </c>
      <c r="G48" s="348" t="s">
        <v>269</v>
      </c>
      <c r="H48" s="348" t="s">
        <v>270</v>
      </c>
      <c r="I48" s="348" t="s">
        <v>271</v>
      </c>
      <c r="J48" s="348"/>
      <c r="K48" s="347" t="s">
        <v>192</v>
      </c>
      <c r="M48" s="360" t="s">
        <v>265</v>
      </c>
      <c r="N48" s="360" t="s">
        <v>267</v>
      </c>
      <c r="O48" s="360" t="s">
        <v>272</v>
      </c>
      <c r="P48" s="360" t="s">
        <v>266</v>
      </c>
      <c r="Q48" s="360" t="s">
        <v>270</v>
      </c>
      <c r="R48" s="360" t="s">
        <v>273</v>
      </c>
      <c r="S48" s="360" t="s">
        <v>274</v>
      </c>
      <c r="T48" s="360" t="s">
        <v>275</v>
      </c>
      <c r="U48" s="360" t="s">
        <v>276</v>
      </c>
      <c r="V48" s="360" t="s">
        <v>277</v>
      </c>
      <c r="W48" s="340"/>
      <c r="X48" s="340"/>
      <c r="Y48" s="332"/>
    </row>
    <row r="49" spans="1:50" s="350" customFormat="1" ht="21" customHeight="1" thickBot="1">
      <c r="A49" s="349">
        <v>1</v>
      </c>
      <c r="B49" s="349" t="s">
        <v>278</v>
      </c>
      <c r="C49" s="349">
        <v>287.27</v>
      </c>
      <c r="D49" s="349">
        <v>0</v>
      </c>
      <c r="E49" s="349">
        <v>23.32</v>
      </c>
      <c r="F49" s="349">
        <v>-7.13</v>
      </c>
      <c r="G49" s="349">
        <v>194.52</v>
      </c>
      <c r="H49" s="349">
        <v>150.75</v>
      </c>
      <c r="I49" s="349">
        <v>0</v>
      </c>
      <c r="J49" s="349"/>
      <c r="K49" s="347">
        <v>648.73</v>
      </c>
      <c r="L49" s="343"/>
      <c r="M49" s="360">
        <v>723.49668399999996</v>
      </c>
      <c r="N49" s="360">
        <v>0</v>
      </c>
      <c r="O49" s="360">
        <v>-34.21</v>
      </c>
      <c r="P49" s="360">
        <v>13.93</v>
      </c>
      <c r="Q49" s="360">
        <v>-60.67</v>
      </c>
      <c r="R49" s="360">
        <v>0</v>
      </c>
      <c r="S49" s="360">
        <v>0</v>
      </c>
      <c r="T49" s="360">
        <v>0</v>
      </c>
      <c r="U49" s="360">
        <v>642.54668400000003</v>
      </c>
      <c r="V49" s="360">
        <v>642.54668400000003</v>
      </c>
      <c r="W49" s="340"/>
      <c r="X49" s="340"/>
      <c r="Y49" s="332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</row>
    <row r="50" spans="1:50" s="350" customFormat="1" ht="17.25" thickBot="1">
      <c r="A50" s="349">
        <v>2</v>
      </c>
      <c r="B50" s="349" t="s">
        <v>279</v>
      </c>
      <c r="C50" s="349">
        <v>290.57</v>
      </c>
      <c r="D50" s="349">
        <v>0</v>
      </c>
      <c r="E50" s="349">
        <v>23.32</v>
      </c>
      <c r="F50" s="349">
        <v>-7.13</v>
      </c>
      <c r="G50" s="349">
        <v>194.52</v>
      </c>
      <c r="H50" s="349">
        <v>143.94</v>
      </c>
      <c r="I50" s="349">
        <v>0</v>
      </c>
      <c r="J50" s="349"/>
      <c r="K50" s="347">
        <v>645.22</v>
      </c>
      <c r="L50" s="343"/>
      <c r="M50" s="360">
        <v>720.90258900000003</v>
      </c>
      <c r="N50" s="360">
        <v>0</v>
      </c>
      <c r="O50" s="360">
        <v>-34.21</v>
      </c>
      <c r="P50" s="360">
        <v>13.93</v>
      </c>
      <c r="Q50" s="360">
        <v>-61.68</v>
      </c>
      <c r="R50" s="360">
        <v>0</v>
      </c>
      <c r="S50" s="360">
        <v>0</v>
      </c>
      <c r="T50" s="360">
        <v>0</v>
      </c>
      <c r="U50" s="360">
        <v>638.942589</v>
      </c>
      <c r="V50" s="360">
        <v>638.942589</v>
      </c>
      <c r="W50" s="340"/>
      <c r="X50" s="340"/>
      <c r="Y50" s="332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</row>
    <row r="51" spans="1:50" s="350" customFormat="1" ht="17.25" thickBot="1">
      <c r="A51" s="349">
        <v>3</v>
      </c>
      <c r="B51" s="349" t="s">
        <v>280</v>
      </c>
      <c r="C51" s="349">
        <v>290.57</v>
      </c>
      <c r="D51" s="349">
        <v>0</v>
      </c>
      <c r="E51" s="349">
        <v>23.32</v>
      </c>
      <c r="F51" s="349">
        <v>-7.13</v>
      </c>
      <c r="G51" s="349">
        <v>194.52</v>
      </c>
      <c r="H51" s="349">
        <v>141.03</v>
      </c>
      <c r="I51" s="349">
        <v>0</v>
      </c>
      <c r="J51" s="349"/>
      <c r="K51" s="347">
        <v>642.30999999999995</v>
      </c>
      <c r="L51" s="343"/>
      <c r="M51" s="360">
        <v>697.02736900000002</v>
      </c>
      <c r="N51" s="360">
        <v>0</v>
      </c>
      <c r="O51" s="360">
        <v>-34.21</v>
      </c>
      <c r="P51" s="360">
        <v>13.93</v>
      </c>
      <c r="Q51" s="360">
        <v>-68.760000000000005</v>
      </c>
      <c r="R51" s="360">
        <v>0</v>
      </c>
      <c r="S51" s="360">
        <v>0</v>
      </c>
      <c r="T51" s="360">
        <v>0</v>
      </c>
      <c r="U51" s="360">
        <v>607.98736899999994</v>
      </c>
      <c r="V51" s="360">
        <v>607.98736899999994</v>
      </c>
      <c r="W51" s="340"/>
      <c r="X51" s="340"/>
      <c r="Y51" s="332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</row>
    <row r="52" spans="1:50" s="350" customFormat="1" ht="17.25" thickBot="1">
      <c r="A52" s="349">
        <v>4</v>
      </c>
      <c r="B52" s="349" t="s">
        <v>281</v>
      </c>
      <c r="C52" s="349">
        <v>351.52</v>
      </c>
      <c r="D52" s="349">
        <v>0</v>
      </c>
      <c r="E52" s="349">
        <v>23.32</v>
      </c>
      <c r="F52" s="349">
        <v>-7.13</v>
      </c>
      <c r="G52" s="349">
        <v>194.52</v>
      </c>
      <c r="H52" s="349">
        <v>140.05000000000001</v>
      </c>
      <c r="I52" s="349">
        <v>0</v>
      </c>
      <c r="J52" s="349"/>
      <c r="K52" s="347">
        <v>702.28</v>
      </c>
      <c r="L52" s="343"/>
      <c r="M52" s="360">
        <v>704.87381700000003</v>
      </c>
      <c r="N52" s="360">
        <v>0</v>
      </c>
      <c r="O52" s="360">
        <v>-34.21</v>
      </c>
      <c r="P52" s="360">
        <v>13.93</v>
      </c>
      <c r="Q52" s="360">
        <v>-76.849999999999994</v>
      </c>
      <c r="R52" s="360">
        <v>0</v>
      </c>
      <c r="S52" s="360">
        <v>0</v>
      </c>
      <c r="T52" s="360">
        <v>0</v>
      </c>
      <c r="U52" s="360">
        <v>607.74381700000004</v>
      </c>
      <c r="V52" s="360">
        <v>607.74381700000004</v>
      </c>
      <c r="W52" s="340"/>
      <c r="X52" s="340"/>
      <c r="Y52" s="332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</row>
    <row r="53" spans="1:50" s="350" customFormat="1" ht="17.25" thickBot="1">
      <c r="A53" s="349">
        <v>5</v>
      </c>
      <c r="B53" s="349" t="s">
        <v>282</v>
      </c>
      <c r="C53" s="349">
        <v>346.66</v>
      </c>
      <c r="D53" s="349">
        <v>0</v>
      </c>
      <c r="E53" s="349">
        <v>23.32</v>
      </c>
      <c r="F53" s="349">
        <v>-7.13</v>
      </c>
      <c r="G53" s="349">
        <v>194.52</v>
      </c>
      <c r="H53" s="349">
        <v>196.47</v>
      </c>
      <c r="I53" s="349">
        <v>0</v>
      </c>
      <c r="J53" s="349"/>
      <c r="K53" s="347">
        <v>753.84</v>
      </c>
      <c r="L53" s="343"/>
      <c r="M53" s="360">
        <v>687.56363299999998</v>
      </c>
      <c r="N53" s="360">
        <v>0</v>
      </c>
      <c r="O53" s="360">
        <v>-34.21</v>
      </c>
      <c r="P53" s="360">
        <v>13.93</v>
      </c>
      <c r="Q53" s="360">
        <v>-66.73</v>
      </c>
      <c r="R53" s="360">
        <v>0</v>
      </c>
      <c r="S53" s="360">
        <v>16.712609</v>
      </c>
      <c r="T53" s="360">
        <v>0</v>
      </c>
      <c r="U53" s="360">
        <v>617.26624200000003</v>
      </c>
      <c r="V53" s="360">
        <v>617.26624200000003</v>
      </c>
      <c r="W53" s="340"/>
      <c r="X53" s="340"/>
      <c r="Y53" s="332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</row>
    <row r="54" spans="1:50" s="350" customFormat="1" ht="17.25" thickBot="1">
      <c r="A54" s="349">
        <v>6</v>
      </c>
      <c r="B54" s="349" t="s">
        <v>283</v>
      </c>
      <c r="C54" s="349">
        <v>346.66</v>
      </c>
      <c r="D54" s="349">
        <v>0</v>
      </c>
      <c r="E54" s="349">
        <v>23.32</v>
      </c>
      <c r="F54" s="349">
        <v>-7.13</v>
      </c>
      <c r="G54" s="349">
        <v>194.52</v>
      </c>
      <c r="H54" s="349">
        <v>195.49</v>
      </c>
      <c r="I54" s="349">
        <v>0</v>
      </c>
      <c r="J54" s="349"/>
      <c r="K54" s="347">
        <v>752.86</v>
      </c>
      <c r="L54" s="343"/>
      <c r="M54" s="360">
        <v>656.82811600000002</v>
      </c>
      <c r="N54" s="360">
        <v>0</v>
      </c>
      <c r="O54" s="360">
        <v>-34.21</v>
      </c>
      <c r="P54" s="360">
        <v>13.93</v>
      </c>
      <c r="Q54" s="360">
        <v>-51.57</v>
      </c>
      <c r="R54" s="360">
        <v>0</v>
      </c>
      <c r="S54" s="360">
        <v>16.712609</v>
      </c>
      <c r="T54" s="360">
        <v>0</v>
      </c>
      <c r="U54" s="360">
        <v>601.69072500000004</v>
      </c>
      <c r="V54" s="360">
        <v>601.69072500000004</v>
      </c>
      <c r="W54" s="340"/>
      <c r="X54" s="340"/>
      <c r="Y54" s="332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</row>
    <row r="55" spans="1:50" s="350" customFormat="1" ht="17.25" thickBot="1">
      <c r="A55" s="349">
        <v>7</v>
      </c>
      <c r="B55" s="349" t="s">
        <v>284</v>
      </c>
      <c r="C55" s="349">
        <v>347.03</v>
      </c>
      <c r="D55" s="349">
        <v>0</v>
      </c>
      <c r="E55" s="349">
        <v>23.32</v>
      </c>
      <c r="F55" s="349">
        <v>-7.13</v>
      </c>
      <c r="G55" s="349">
        <v>194.52</v>
      </c>
      <c r="H55" s="349">
        <v>204.25</v>
      </c>
      <c r="I55" s="349">
        <v>0</v>
      </c>
      <c r="J55" s="349"/>
      <c r="K55" s="347">
        <v>761.99</v>
      </c>
      <c r="L55" s="343"/>
      <c r="M55" s="360">
        <v>619.35394099999996</v>
      </c>
      <c r="N55" s="360">
        <v>0</v>
      </c>
      <c r="O55" s="360">
        <v>-34.21</v>
      </c>
      <c r="P55" s="360">
        <v>13.93</v>
      </c>
      <c r="Q55" s="360">
        <v>-42.47</v>
      </c>
      <c r="R55" s="360">
        <v>0</v>
      </c>
      <c r="S55" s="360">
        <v>0</v>
      </c>
      <c r="T55" s="360">
        <v>0</v>
      </c>
      <c r="U55" s="360">
        <v>556.60394099999996</v>
      </c>
      <c r="V55" s="360">
        <v>556.60394099999996</v>
      </c>
      <c r="W55" s="340"/>
      <c r="X55" s="340"/>
      <c r="Y55" s="332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</row>
    <row r="56" spans="1:50" s="350" customFormat="1" ht="17.25" thickBot="1">
      <c r="A56" s="349">
        <v>8</v>
      </c>
      <c r="B56" s="349" t="s">
        <v>285</v>
      </c>
      <c r="C56" s="349">
        <v>345.76</v>
      </c>
      <c r="D56" s="349">
        <v>0</v>
      </c>
      <c r="E56" s="349">
        <v>23.32</v>
      </c>
      <c r="F56" s="349">
        <v>-7.13</v>
      </c>
      <c r="G56" s="349">
        <v>194.52</v>
      </c>
      <c r="H56" s="349">
        <v>213</v>
      </c>
      <c r="I56" s="349">
        <v>0</v>
      </c>
      <c r="J56" s="349"/>
      <c r="K56" s="347">
        <v>769.47</v>
      </c>
      <c r="L56" s="343"/>
      <c r="M56" s="360">
        <v>619.35394099999996</v>
      </c>
      <c r="N56" s="360">
        <v>0</v>
      </c>
      <c r="O56" s="360">
        <v>-34.21</v>
      </c>
      <c r="P56" s="360">
        <v>13.93</v>
      </c>
      <c r="Q56" s="360">
        <v>-40.44</v>
      </c>
      <c r="R56" s="360">
        <v>0</v>
      </c>
      <c r="S56" s="360">
        <v>37.224218</v>
      </c>
      <c r="T56" s="360">
        <v>0</v>
      </c>
      <c r="U56" s="360">
        <v>595.858159</v>
      </c>
      <c r="V56" s="360">
        <v>595.858159</v>
      </c>
      <c r="W56" s="340"/>
      <c r="X56" s="340"/>
      <c r="Y56" s="332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</row>
    <row r="57" spans="1:50" s="350" customFormat="1" ht="17.25" thickBot="1">
      <c r="A57" s="349">
        <v>9</v>
      </c>
      <c r="B57" s="349" t="s">
        <v>286</v>
      </c>
      <c r="C57" s="349">
        <v>343.78</v>
      </c>
      <c r="D57" s="349">
        <v>0</v>
      </c>
      <c r="E57" s="349">
        <v>23.32</v>
      </c>
      <c r="F57" s="349">
        <v>-7.13</v>
      </c>
      <c r="G57" s="349">
        <v>194.52</v>
      </c>
      <c r="H57" s="349">
        <v>217.28</v>
      </c>
      <c r="I57" s="349">
        <v>0</v>
      </c>
      <c r="J57" s="349"/>
      <c r="K57" s="347">
        <v>771.77</v>
      </c>
      <c r="L57" s="343"/>
      <c r="M57" s="360">
        <v>620.12320099999999</v>
      </c>
      <c r="N57" s="360">
        <v>0</v>
      </c>
      <c r="O57" s="360">
        <v>-34.21</v>
      </c>
      <c r="P57" s="360">
        <v>13.93</v>
      </c>
      <c r="Q57" s="360">
        <v>-62.69</v>
      </c>
      <c r="R57" s="360">
        <v>0</v>
      </c>
      <c r="S57" s="360">
        <v>37.224218</v>
      </c>
      <c r="T57" s="360">
        <v>0</v>
      </c>
      <c r="U57" s="360">
        <v>574.37741900000003</v>
      </c>
      <c r="V57" s="360">
        <v>574.37741900000003</v>
      </c>
      <c r="W57" s="340"/>
      <c r="X57" s="340"/>
      <c r="Y57" s="332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</row>
    <row r="58" spans="1:50" s="350" customFormat="1" ht="17.25" thickBot="1">
      <c r="A58" s="349">
        <v>10</v>
      </c>
      <c r="B58" s="349" t="s">
        <v>287</v>
      </c>
      <c r="C58" s="349">
        <v>281.77</v>
      </c>
      <c r="D58" s="349">
        <v>0</v>
      </c>
      <c r="E58" s="349">
        <v>23.32</v>
      </c>
      <c r="F58" s="349">
        <v>-7.13</v>
      </c>
      <c r="G58" s="349">
        <v>194.52</v>
      </c>
      <c r="H58" s="349">
        <v>269.8</v>
      </c>
      <c r="I58" s="349">
        <v>0</v>
      </c>
      <c r="J58" s="349"/>
      <c r="K58" s="347">
        <v>762.28</v>
      </c>
      <c r="L58" s="343"/>
      <c r="M58" s="360">
        <v>612.060023</v>
      </c>
      <c r="N58" s="360">
        <v>0</v>
      </c>
      <c r="O58" s="360">
        <v>-34.21</v>
      </c>
      <c r="P58" s="360">
        <v>13.93</v>
      </c>
      <c r="Q58" s="360">
        <v>-54.6</v>
      </c>
      <c r="R58" s="360">
        <v>0</v>
      </c>
      <c r="S58" s="360">
        <v>36.554881000000002</v>
      </c>
      <c r="T58" s="360">
        <v>0</v>
      </c>
      <c r="U58" s="360">
        <v>573.73490400000003</v>
      </c>
      <c r="V58" s="360">
        <v>573.73490400000003</v>
      </c>
      <c r="W58" s="340"/>
      <c r="X58" s="340"/>
      <c r="Y58" s="332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</row>
    <row r="59" spans="1:50" s="350" customFormat="1" ht="17.25" thickBot="1">
      <c r="A59" s="349">
        <v>11</v>
      </c>
      <c r="B59" s="349" t="s">
        <v>288</v>
      </c>
      <c r="C59" s="349">
        <v>281.55</v>
      </c>
      <c r="D59" s="349">
        <v>0</v>
      </c>
      <c r="E59" s="349">
        <v>23.32</v>
      </c>
      <c r="F59" s="349">
        <v>-7.13</v>
      </c>
      <c r="G59" s="349">
        <v>194.52</v>
      </c>
      <c r="H59" s="349">
        <v>267.85000000000002</v>
      </c>
      <c r="I59" s="349">
        <v>0</v>
      </c>
      <c r="J59" s="349"/>
      <c r="K59" s="347">
        <v>760.11</v>
      </c>
      <c r="L59" s="343"/>
      <c r="M59" s="360">
        <v>597.30889300000001</v>
      </c>
      <c r="N59" s="360">
        <v>0</v>
      </c>
      <c r="O59" s="360">
        <v>-34.21</v>
      </c>
      <c r="P59" s="360">
        <v>13.93</v>
      </c>
      <c r="Q59" s="360">
        <v>-51.57</v>
      </c>
      <c r="R59" s="360">
        <v>0</v>
      </c>
      <c r="S59" s="360">
        <v>36.554881000000002</v>
      </c>
      <c r="T59" s="360">
        <v>0</v>
      </c>
      <c r="U59" s="360">
        <v>562.01377400000001</v>
      </c>
      <c r="V59" s="360">
        <v>562.01377400000001</v>
      </c>
      <c r="W59" s="340"/>
      <c r="X59" s="340"/>
      <c r="Y59" s="332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</row>
    <row r="60" spans="1:50" s="350" customFormat="1" ht="17.25" thickBot="1">
      <c r="A60" s="349">
        <v>12</v>
      </c>
      <c r="B60" s="349" t="s">
        <v>289</v>
      </c>
      <c r="C60" s="349">
        <v>285.95</v>
      </c>
      <c r="D60" s="349">
        <v>0</v>
      </c>
      <c r="E60" s="349">
        <v>23.32</v>
      </c>
      <c r="F60" s="349">
        <v>-7.13</v>
      </c>
      <c r="G60" s="349">
        <v>194.52</v>
      </c>
      <c r="H60" s="349">
        <v>265.91000000000003</v>
      </c>
      <c r="I60" s="349">
        <v>0</v>
      </c>
      <c r="J60" s="349"/>
      <c r="K60" s="347">
        <v>762.57</v>
      </c>
      <c r="L60" s="343"/>
      <c r="M60" s="360">
        <v>603.71041600000001</v>
      </c>
      <c r="N60" s="360">
        <v>0</v>
      </c>
      <c r="O60" s="360">
        <v>-34.21</v>
      </c>
      <c r="P60" s="360">
        <v>13.93</v>
      </c>
      <c r="Q60" s="360">
        <v>-50.56</v>
      </c>
      <c r="R60" s="360">
        <v>0</v>
      </c>
      <c r="S60" s="360">
        <v>36.554881000000002</v>
      </c>
      <c r="T60" s="360">
        <v>0</v>
      </c>
      <c r="U60" s="360">
        <v>569.425297</v>
      </c>
      <c r="V60" s="360">
        <v>569.425297</v>
      </c>
      <c r="W60" s="340"/>
      <c r="X60" s="340"/>
      <c r="Y60" s="332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</row>
    <row r="61" spans="1:50" s="350" customFormat="1" ht="17.25" thickBot="1">
      <c r="A61" s="349">
        <v>13</v>
      </c>
      <c r="B61" s="349" t="s">
        <v>290</v>
      </c>
      <c r="C61" s="349">
        <v>419.96</v>
      </c>
      <c r="D61" s="349">
        <v>0</v>
      </c>
      <c r="E61" s="349">
        <v>23.32</v>
      </c>
      <c r="F61" s="349">
        <v>-7.13</v>
      </c>
      <c r="G61" s="349">
        <v>194.52</v>
      </c>
      <c r="H61" s="349">
        <v>95.51</v>
      </c>
      <c r="I61" s="349">
        <v>0</v>
      </c>
      <c r="J61" s="349"/>
      <c r="K61" s="347">
        <v>726.18</v>
      </c>
      <c r="L61" s="343"/>
      <c r="M61" s="360">
        <v>596.64030500000001</v>
      </c>
      <c r="N61" s="360">
        <v>0</v>
      </c>
      <c r="O61" s="360">
        <v>-34.21</v>
      </c>
      <c r="P61" s="360">
        <v>13.93</v>
      </c>
      <c r="Q61" s="360">
        <v>-40.44</v>
      </c>
      <c r="R61" s="360">
        <v>0</v>
      </c>
      <c r="S61" s="360">
        <v>36.554881000000002</v>
      </c>
      <c r="T61" s="360">
        <v>0</v>
      </c>
      <c r="U61" s="360">
        <v>572.47518600000001</v>
      </c>
      <c r="V61" s="360">
        <v>572.47518600000001</v>
      </c>
      <c r="W61" s="340"/>
      <c r="X61" s="340"/>
      <c r="Y61" s="332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</row>
    <row r="62" spans="1:50" s="350" customFormat="1" ht="17.25" thickBot="1">
      <c r="A62" s="349">
        <v>14</v>
      </c>
      <c r="B62" s="349" t="s">
        <v>291</v>
      </c>
      <c r="C62" s="349">
        <v>419.96</v>
      </c>
      <c r="D62" s="349">
        <v>0</v>
      </c>
      <c r="E62" s="349">
        <v>23.32</v>
      </c>
      <c r="F62" s="349">
        <v>-7.13</v>
      </c>
      <c r="G62" s="349">
        <v>194.52</v>
      </c>
      <c r="H62" s="349">
        <v>133.34</v>
      </c>
      <c r="I62" s="349">
        <v>0</v>
      </c>
      <c r="J62" s="349"/>
      <c r="K62" s="347">
        <v>764.01</v>
      </c>
      <c r="L62" s="343"/>
      <c r="M62" s="360">
        <v>559.973567</v>
      </c>
      <c r="N62" s="360">
        <v>0</v>
      </c>
      <c r="O62" s="360">
        <v>-34.21</v>
      </c>
      <c r="P62" s="360">
        <v>13.93</v>
      </c>
      <c r="Q62" s="360">
        <v>-40.44</v>
      </c>
      <c r="R62" s="360">
        <v>0</v>
      </c>
      <c r="S62" s="360">
        <v>35.917648999999997</v>
      </c>
      <c r="T62" s="360">
        <v>0</v>
      </c>
      <c r="U62" s="360">
        <v>535.17121599999996</v>
      </c>
      <c r="V62" s="360">
        <v>535.17121599999996</v>
      </c>
      <c r="W62" s="340"/>
      <c r="X62" s="340"/>
      <c r="Y62" s="332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</row>
    <row r="63" spans="1:50" s="350" customFormat="1" ht="17.25" thickBot="1">
      <c r="A63" s="349">
        <v>15</v>
      </c>
      <c r="B63" s="349" t="s">
        <v>292</v>
      </c>
      <c r="C63" s="349">
        <v>348.08</v>
      </c>
      <c r="D63" s="349">
        <v>0</v>
      </c>
      <c r="E63" s="349">
        <v>23.32</v>
      </c>
      <c r="F63" s="349">
        <v>-7.13</v>
      </c>
      <c r="G63" s="349">
        <v>194.52</v>
      </c>
      <c r="H63" s="349">
        <v>157.46</v>
      </c>
      <c r="I63" s="349">
        <v>0</v>
      </c>
      <c r="J63" s="349"/>
      <c r="K63" s="347">
        <v>716.25</v>
      </c>
      <c r="L63" s="343"/>
      <c r="M63" s="360">
        <v>561.51208699999995</v>
      </c>
      <c r="N63" s="360">
        <v>0</v>
      </c>
      <c r="O63" s="360">
        <v>-34.21</v>
      </c>
      <c r="P63" s="360">
        <v>13.93</v>
      </c>
      <c r="Q63" s="360">
        <v>0</v>
      </c>
      <c r="R63" s="360">
        <v>0</v>
      </c>
      <c r="S63" s="360">
        <v>36.678365999999997</v>
      </c>
      <c r="T63" s="360">
        <v>0</v>
      </c>
      <c r="U63" s="360">
        <v>577.91045299999996</v>
      </c>
      <c r="V63" s="360">
        <v>577.91045299999996</v>
      </c>
      <c r="W63" s="340"/>
      <c r="X63" s="340"/>
      <c r="Y63" s="332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</row>
    <row r="64" spans="1:50" s="350" customFormat="1" ht="17.25" thickBot="1">
      <c r="A64" s="349">
        <v>16</v>
      </c>
      <c r="B64" s="349" t="s">
        <v>293</v>
      </c>
      <c r="C64" s="349">
        <v>348.53</v>
      </c>
      <c r="D64" s="349">
        <v>0</v>
      </c>
      <c r="E64" s="349">
        <v>23.32</v>
      </c>
      <c r="F64" s="349">
        <v>-7.13</v>
      </c>
      <c r="G64" s="349">
        <v>194.52</v>
      </c>
      <c r="H64" s="349">
        <v>225.84</v>
      </c>
      <c r="I64" s="349">
        <v>0</v>
      </c>
      <c r="J64" s="349"/>
      <c r="K64" s="347">
        <v>785.08</v>
      </c>
      <c r="L64" s="343"/>
      <c r="M64" s="360">
        <v>541.72647600000005</v>
      </c>
      <c r="N64" s="360">
        <v>0</v>
      </c>
      <c r="O64" s="360">
        <v>-34.21</v>
      </c>
      <c r="P64" s="360">
        <v>13.93</v>
      </c>
      <c r="Q64" s="360">
        <v>0</v>
      </c>
      <c r="R64" s="360">
        <v>0</v>
      </c>
      <c r="S64" s="360">
        <v>36.678365999999997</v>
      </c>
      <c r="T64" s="360">
        <v>0</v>
      </c>
      <c r="U64" s="360">
        <v>558.12484199999994</v>
      </c>
      <c r="V64" s="360">
        <v>558.12484199999994</v>
      </c>
      <c r="W64" s="340"/>
      <c r="X64" s="340"/>
      <c r="Y64" s="332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</row>
    <row r="65" spans="1:50" s="350" customFormat="1" ht="17.25" thickBot="1">
      <c r="A65" s="349">
        <v>17</v>
      </c>
      <c r="B65" s="349" t="s">
        <v>294</v>
      </c>
      <c r="C65" s="349">
        <v>348.53</v>
      </c>
      <c r="D65" s="349">
        <v>0</v>
      </c>
      <c r="E65" s="349">
        <v>23.32</v>
      </c>
      <c r="F65" s="349">
        <v>-7.13</v>
      </c>
      <c r="G65" s="349">
        <v>194.52</v>
      </c>
      <c r="H65" s="349">
        <v>237.02</v>
      </c>
      <c r="I65" s="349">
        <v>0</v>
      </c>
      <c r="J65" s="349"/>
      <c r="K65" s="347">
        <v>796.26</v>
      </c>
      <c r="L65" s="343"/>
      <c r="M65" s="360">
        <v>541.72647600000005</v>
      </c>
      <c r="N65" s="360">
        <v>0</v>
      </c>
      <c r="O65" s="360">
        <v>-34.21</v>
      </c>
      <c r="P65" s="360">
        <v>13.93</v>
      </c>
      <c r="Q65" s="360">
        <v>0</v>
      </c>
      <c r="R65" s="360">
        <v>0</v>
      </c>
      <c r="S65" s="360">
        <v>35.963849000000003</v>
      </c>
      <c r="T65" s="360">
        <v>0</v>
      </c>
      <c r="U65" s="360">
        <v>557.41032499999994</v>
      </c>
      <c r="V65" s="360">
        <v>557.41032499999994</v>
      </c>
      <c r="W65" s="340"/>
      <c r="X65" s="340"/>
      <c r="Y65" s="332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</row>
    <row r="66" spans="1:50" s="350" customFormat="1" ht="17.25" thickBot="1">
      <c r="A66" s="349">
        <v>18</v>
      </c>
      <c r="B66" s="349" t="s">
        <v>295</v>
      </c>
      <c r="C66" s="349">
        <v>421.32</v>
      </c>
      <c r="D66" s="349">
        <v>0</v>
      </c>
      <c r="E66" s="349">
        <v>23.32</v>
      </c>
      <c r="F66" s="349">
        <v>-7.13</v>
      </c>
      <c r="G66" s="349">
        <v>194.52</v>
      </c>
      <c r="H66" s="349">
        <v>142.38999999999999</v>
      </c>
      <c r="I66" s="349">
        <v>0</v>
      </c>
      <c r="J66" s="349"/>
      <c r="K66" s="347">
        <v>774.42</v>
      </c>
      <c r="L66" s="343"/>
      <c r="M66" s="360">
        <v>550.18096000000003</v>
      </c>
      <c r="N66" s="360">
        <v>0</v>
      </c>
      <c r="O66" s="360">
        <v>-34.21</v>
      </c>
      <c r="P66" s="360">
        <v>13.93</v>
      </c>
      <c r="Q66" s="360">
        <v>0</v>
      </c>
      <c r="R66" s="360">
        <v>0</v>
      </c>
      <c r="S66" s="360">
        <v>57.800159999999998</v>
      </c>
      <c r="T66" s="360">
        <v>0</v>
      </c>
      <c r="U66" s="360">
        <v>587.70111999999995</v>
      </c>
      <c r="V66" s="360">
        <v>587.70111999999995</v>
      </c>
      <c r="W66" s="340"/>
      <c r="X66" s="340"/>
      <c r="Y66" s="332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</row>
    <row r="67" spans="1:50" s="350" customFormat="1" ht="17.25" thickBot="1">
      <c r="A67" s="349">
        <v>19</v>
      </c>
      <c r="B67" s="349" t="s">
        <v>296</v>
      </c>
      <c r="C67" s="349">
        <v>421.32</v>
      </c>
      <c r="D67" s="349">
        <v>0</v>
      </c>
      <c r="E67" s="349">
        <v>23.32</v>
      </c>
      <c r="F67" s="349">
        <v>-7.13</v>
      </c>
      <c r="G67" s="349">
        <v>194.52</v>
      </c>
      <c r="H67" s="349">
        <v>86.66</v>
      </c>
      <c r="I67" s="349">
        <v>0</v>
      </c>
      <c r="J67" s="349"/>
      <c r="K67" s="347">
        <v>718.69</v>
      </c>
      <c r="L67" s="343"/>
      <c r="M67" s="360">
        <v>550.05286599999999</v>
      </c>
      <c r="N67" s="360">
        <v>0</v>
      </c>
      <c r="O67" s="360">
        <v>-34.21</v>
      </c>
      <c r="P67" s="360">
        <v>13.93</v>
      </c>
      <c r="Q67" s="360">
        <v>0</v>
      </c>
      <c r="R67" s="360">
        <v>0</v>
      </c>
      <c r="S67" s="360">
        <v>57.800159999999998</v>
      </c>
      <c r="T67" s="360">
        <v>0</v>
      </c>
      <c r="U67" s="360">
        <v>587.57302600000003</v>
      </c>
      <c r="V67" s="360">
        <v>587.57302600000003</v>
      </c>
      <c r="W67" s="340"/>
      <c r="X67" s="340"/>
      <c r="Y67" s="332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</row>
    <row r="68" spans="1:50" s="350" customFormat="1" ht="17.25" thickBot="1">
      <c r="A68" s="349">
        <v>20</v>
      </c>
      <c r="B68" s="349" t="s">
        <v>297</v>
      </c>
      <c r="C68" s="349">
        <v>421.32</v>
      </c>
      <c r="D68" s="349">
        <v>0</v>
      </c>
      <c r="E68" s="349">
        <v>23.32</v>
      </c>
      <c r="F68" s="349">
        <v>-7.13</v>
      </c>
      <c r="G68" s="349">
        <v>194.52</v>
      </c>
      <c r="H68" s="349">
        <v>137.72</v>
      </c>
      <c r="I68" s="349">
        <v>0</v>
      </c>
      <c r="J68" s="349"/>
      <c r="K68" s="347">
        <v>769.75</v>
      </c>
      <c r="L68" s="343"/>
      <c r="M68" s="360">
        <v>549.29068500000005</v>
      </c>
      <c r="N68" s="360">
        <v>0</v>
      </c>
      <c r="O68" s="360">
        <v>-34.21</v>
      </c>
      <c r="P68" s="360">
        <v>13.93</v>
      </c>
      <c r="Q68" s="360">
        <v>0</v>
      </c>
      <c r="R68" s="360">
        <v>0</v>
      </c>
      <c r="S68" s="360">
        <v>86.000755999999996</v>
      </c>
      <c r="T68" s="360">
        <v>0</v>
      </c>
      <c r="U68" s="360">
        <v>615.01144099999999</v>
      </c>
      <c r="V68" s="360">
        <v>615.01144099999999</v>
      </c>
      <c r="W68" s="340"/>
      <c r="X68" s="340"/>
      <c r="Y68" s="332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</row>
    <row r="69" spans="1:50" s="350" customFormat="1" ht="17.25" thickBot="1">
      <c r="A69" s="349">
        <v>21</v>
      </c>
      <c r="B69" s="349" t="s">
        <v>298</v>
      </c>
      <c r="C69" s="349">
        <v>346.64</v>
      </c>
      <c r="D69" s="349">
        <v>0</v>
      </c>
      <c r="E69" s="349">
        <v>23.32</v>
      </c>
      <c r="F69" s="349">
        <v>-7.13</v>
      </c>
      <c r="G69" s="349">
        <v>194.52</v>
      </c>
      <c r="H69" s="349">
        <v>192.48</v>
      </c>
      <c r="I69" s="349">
        <v>0</v>
      </c>
      <c r="J69" s="349"/>
      <c r="K69" s="347">
        <v>749.83</v>
      </c>
      <c r="L69" s="343"/>
      <c r="M69" s="360">
        <v>549.00417000000004</v>
      </c>
      <c r="N69" s="360">
        <v>0</v>
      </c>
      <c r="O69" s="360">
        <v>-34.21</v>
      </c>
      <c r="P69" s="360">
        <v>13.93</v>
      </c>
      <c r="Q69" s="360">
        <v>0</v>
      </c>
      <c r="R69" s="360">
        <v>0</v>
      </c>
      <c r="S69" s="360">
        <v>95.109431000000001</v>
      </c>
      <c r="T69" s="360">
        <v>0</v>
      </c>
      <c r="U69" s="360">
        <v>623.83360100000004</v>
      </c>
      <c r="V69" s="360">
        <v>623.83360100000004</v>
      </c>
      <c r="W69" s="340"/>
      <c r="X69" s="340"/>
      <c r="Y69" s="332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</row>
    <row r="70" spans="1:50" s="350" customFormat="1" ht="17.25" thickBot="1">
      <c r="A70" s="349">
        <v>22</v>
      </c>
      <c r="B70" s="349" t="s">
        <v>299</v>
      </c>
      <c r="C70" s="349">
        <v>386.42</v>
      </c>
      <c r="D70" s="349">
        <v>0</v>
      </c>
      <c r="E70" s="349">
        <v>23.32</v>
      </c>
      <c r="F70" s="349">
        <v>-7.13</v>
      </c>
      <c r="G70" s="349">
        <v>194.52</v>
      </c>
      <c r="H70" s="349">
        <v>185.77</v>
      </c>
      <c r="I70" s="349">
        <v>0</v>
      </c>
      <c r="J70" s="349"/>
      <c r="K70" s="347">
        <v>782.9</v>
      </c>
      <c r="L70" s="343"/>
      <c r="M70" s="360">
        <v>549.21192399999995</v>
      </c>
      <c r="N70" s="360">
        <v>0</v>
      </c>
      <c r="O70" s="360">
        <v>-34.21</v>
      </c>
      <c r="P70" s="360">
        <v>13.93</v>
      </c>
      <c r="Q70" s="360">
        <v>0</v>
      </c>
      <c r="R70" s="360">
        <v>0</v>
      </c>
      <c r="S70" s="360">
        <v>96.647200999999995</v>
      </c>
      <c r="T70" s="360">
        <v>0</v>
      </c>
      <c r="U70" s="360">
        <v>625.57912499999998</v>
      </c>
      <c r="V70" s="360">
        <v>625.57912499999998</v>
      </c>
      <c r="W70" s="340"/>
      <c r="X70" s="340"/>
      <c r="Y70" s="332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</row>
    <row r="71" spans="1:50" s="350" customFormat="1" ht="17.25" thickBot="1">
      <c r="A71" s="349">
        <v>23</v>
      </c>
      <c r="B71" s="349" t="s">
        <v>300</v>
      </c>
      <c r="C71" s="349">
        <v>438.14</v>
      </c>
      <c r="D71" s="349">
        <v>0</v>
      </c>
      <c r="E71" s="349">
        <v>23.32</v>
      </c>
      <c r="F71" s="349">
        <v>-7.13</v>
      </c>
      <c r="G71" s="349">
        <v>194.52</v>
      </c>
      <c r="H71" s="349">
        <v>163.4</v>
      </c>
      <c r="I71" s="349">
        <v>0</v>
      </c>
      <c r="J71" s="349"/>
      <c r="K71" s="347">
        <v>812.25</v>
      </c>
      <c r="L71" s="343"/>
      <c r="M71" s="360">
        <v>552.39157299999999</v>
      </c>
      <c r="N71" s="360">
        <v>0</v>
      </c>
      <c r="O71" s="360">
        <v>-34.21</v>
      </c>
      <c r="P71" s="360">
        <v>13.93</v>
      </c>
      <c r="Q71" s="360">
        <v>0</v>
      </c>
      <c r="R71" s="360">
        <v>0</v>
      </c>
      <c r="S71" s="360">
        <v>101.17786599999999</v>
      </c>
      <c r="T71" s="360">
        <v>0</v>
      </c>
      <c r="U71" s="360">
        <v>633.28943900000002</v>
      </c>
      <c r="V71" s="360">
        <v>633.28943900000002</v>
      </c>
      <c r="W71" s="340"/>
      <c r="X71" s="340"/>
      <c r="Y71" s="332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</row>
    <row r="72" spans="1:50" s="350" customFormat="1" ht="17.25" thickBot="1">
      <c r="A72" s="349">
        <v>24</v>
      </c>
      <c r="B72" s="349" t="s">
        <v>301</v>
      </c>
      <c r="C72" s="349">
        <v>471.23</v>
      </c>
      <c r="D72" s="349">
        <v>0</v>
      </c>
      <c r="E72" s="349">
        <v>23.32</v>
      </c>
      <c r="F72" s="349">
        <v>-7.13</v>
      </c>
      <c r="G72" s="349">
        <v>194.52</v>
      </c>
      <c r="H72" s="349">
        <v>0</v>
      </c>
      <c r="I72" s="349">
        <v>0</v>
      </c>
      <c r="J72" s="349"/>
      <c r="K72" s="347">
        <v>681.94</v>
      </c>
      <c r="L72" s="343"/>
      <c r="M72" s="360">
        <v>558.62931200000003</v>
      </c>
      <c r="N72" s="360">
        <v>0</v>
      </c>
      <c r="O72" s="360">
        <v>-34.21</v>
      </c>
      <c r="P72" s="360">
        <v>13.93</v>
      </c>
      <c r="Q72" s="360">
        <v>0</v>
      </c>
      <c r="R72" s="360">
        <v>0</v>
      </c>
      <c r="S72" s="360">
        <v>101.17786599999999</v>
      </c>
      <c r="T72" s="360">
        <v>0</v>
      </c>
      <c r="U72" s="360">
        <v>639.52717800000005</v>
      </c>
      <c r="V72" s="360">
        <v>639.52717800000005</v>
      </c>
      <c r="W72" s="340"/>
      <c r="X72" s="340"/>
      <c r="Y72" s="332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</row>
    <row r="73" spans="1:50" s="350" customFormat="1" ht="17.25" thickBot="1">
      <c r="A73" s="349">
        <v>25</v>
      </c>
      <c r="B73" s="349" t="s">
        <v>302</v>
      </c>
      <c r="C73" s="349">
        <v>554.13</v>
      </c>
      <c r="D73" s="349">
        <v>0</v>
      </c>
      <c r="E73" s="349">
        <v>20.94</v>
      </c>
      <c r="F73" s="349">
        <v>-7.13</v>
      </c>
      <c r="G73" s="349">
        <v>194.52</v>
      </c>
      <c r="H73" s="349">
        <v>26.12</v>
      </c>
      <c r="I73" s="349">
        <v>0</v>
      </c>
      <c r="J73" s="349"/>
      <c r="K73" s="347">
        <v>788.58</v>
      </c>
      <c r="L73" s="343"/>
      <c r="M73" s="360">
        <v>586.37906399999997</v>
      </c>
      <c r="N73" s="360">
        <v>0</v>
      </c>
      <c r="O73" s="360">
        <v>-34.21</v>
      </c>
      <c r="P73" s="360">
        <v>13.93</v>
      </c>
      <c r="Q73" s="360">
        <v>0</v>
      </c>
      <c r="R73" s="360">
        <v>0</v>
      </c>
      <c r="S73" s="360">
        <v>129.481638</v>
      </c>
      <c r="T73" s="360">
        <v>0</v>
      </c>
      <c r="U73" s="360">
        <v>695.58070199999997</v>
      </c>
      <c r="V73" s="360">
        <v>695.58070199999997</v>
      </c>
      <c r="W73" s="340"/>
      <c r="X73" s="340"/>
      <c r="Y73" s="332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</row>
    <row r="74" spans="1:50" s="350" customFormat="1" ht="17.25" thickBot="1">
      <c r="A74" s="349">
        <v>26</v>
      </c>
      <c r="B74" s="349" t="s">
        <v>303</v>
      </c>
      <c r="C74" s="349">
        <v>605.84</v>
      </c>
      <c r="D74" s="349">
        <v>0</v>
      </c>
      <c r="E74" s="349">
        <v>20.94</v>
      </c>
      <c r="F74" s="349">
        <v>-7.13</v>
      </c>
      <c r="G74" s="349">
        <v>194.52</v>
      </c>
      <c r="H74" s="349">
        <v>-28.84</v>
      </c>
      <c r="I74" s="349">
        <v>0</v>
      </c>
      <c r="J74" s="349"/>
      <c r="K74" s="347">
        <v>785.33</v>
      </c>
      <c r="L74" s="343"/>
      <c r="M74" s="360">
        <v>587.72683400000005</v>
      </c>
      <c r="N74" s="360">
        <v>0</v>
      </c>
      <c r="O74" s="360">
        <v>-34.21</v>
      </c>
      <c r="P74" s="360">
        <v>13.93</v>
      </c>
      <c r="Q74" s="360">
        <v>0</v>
      </c>
      <c r="R74" s="360">
        <v>0</v>
      </c>
      <c r="S74" s="360">
        <v>129.481638</v>
      </c>
      <c r="T74" s="360">
        <v>0</v>
      </c>
      <c r="U74" s="360">
        <v>696.92847200000006</v>
      </c>
      <c r="V74" s="360">
        <v>696.92847200000006</v>
      </c>
      <c r="W74" s="340"/>
      <c r="X74" s="340"/>
      <c r="Y74" s="332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</row>
    <row r="75" spans="1:50" s="350" customFormat="1" ht="17.25" thickBot="1">
      <c r="A75" s="349">
        <v>27</v>
      </c>
      <c r="B75" s="349" t="s">
        <v>304</v>
      </c>
      <c r="C75" s="349">
        <v>662.57</v>
      </c>
      <c r="D75" s="349">
        <v>0</v>
      </c>
      <c r="E75" s="349">
        <v>20.94</v>
      </c>
      <c r="F75" s="349">
        <v>-7.13</v>
      </c>
      <c r="G75" s="349">
        <v>194.52</v>
      </c>
      <c r="H75" s="349">
        <v>-57.28</v>
      </c>
      <c r="I75" s="349">
        <v>0</v>
      </c>
      <c r="J75" s="349"/>
      <c r="K75" s="347">
        <v>813.62</v>
      </c>
      <c r="L75" s="343"/>
      <c r="M75" s="360">
        <v>588.41971999999998</v>
      </c>
      <c r="N75" s="360">
        <v>0</v>
      </c>
      <c r="O75" s="360">
        <v>-34.21</v>
      </c>
      <c r="P75" s="360">
        <v>13.93</v>
      </c>
      <c r="Q75" s="360">
        <v>0</v>
      </c>
      <c r="R75" s="360">
        <v>0</v>
      </c>
      <c r="S75" s="360">
        <v>113.839555</v>
      </c>
      <c r="T75" s="360">
        <v>0</v>
      </c>
      <c r="U75" s="360">
        <v>681.97927500000003</v>
      </c>
      <c r="V75" s="360">
        <v>681.97927500000003</v>
      </c>
      <c r="W75" s="340"/>
      <c r="X75" s="340"/>
      <c r="Y75" s="332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</row>
    <row r="76" spans="1:50" s="350" customFormat="1" ht="17.25" thickBot="1">
      <c r="A76" s="349">
        <v>28</v>
      </c>
      <c r="B76" s="349" t="s">
        <v>305</v>
      </c>
      <c r="C76" s="349">
        <v>688.73</v>
      </c>
      <c r="D76" s="349">
        <v>0</v>
      </c>
      <c r="E76" s="349">
        <v>20.94</v>
      </c>
      <c r="F76" s="349">
        <v>-7.13</v>
      </c>
      <c r="G76" s="349">
        <v>194.52</v>
      </c>
      <c r="H76" s="349">
        <v>-54.23</v>
      </c>
      <c r="I76" s="349">
        <v>0</v>
      </c>
      <c r="J76" s="349"/>
      <c r="K76" s="347">
        <v>842.83</v>
      </c>
      <c r="L76" s="343"/>
      <c r="M76" s="360">
        <v>588.95599000000004</v>
      </c>
      <c r="N76" s="360">
        <v>0</v>
      </c>
      <c r="O76" s="360">
        <v>-34.21</v>
      </c>
      <c r="P76" s="360">
        <v>13.93</v>
      </c>
      <c r="Q76" s="360">
        <v>0</v>
      </c>
      <c r="R76" s="360">
        <v>0</v>
      </c>
      <c r="S76" s="360">
        <v>113.839555</v>
      </c>
      <c r="T76" s="360">
        <v>0</v>
      </c>
      <c r="U76" s="360">
        <v>682.51554499999997</v>
      </c>
      <c r="V76" s="360">
        <v>682.51554499999997</v>
      </c>
      <c r="W76" s="340"/>
      <c r="X76" s="340"/>
      <c r="Y76" s="332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</row>
    <row r="77" spans="1:50" s="350" customFormat="1" ht="17.25" thickBot="1">
      <c r="A77" s="349">
        <v>29</v>
      </c>
      <c r="B77" s="349" t="s">
        <v>306</v>
      </c>
      <c r="C77" s="349">
        <v>808.53</v>
      </c>
      <c r="D77" s="349">
        <v>0</v>
      </c>
      <c r="E77" s="349">
        <v>20.94</v>
      </c>
      <c r="F77" s="349">
        <v>-7.13</v>
      </c>
      <c r="G77" s="349">
        <v>194.52</v>
      </c>
      <c r="H77" s="349">
        <v>-15.23</v>
      </c>
      <c r="I77" s="349">
        <v>0</v>
      </c>
      <c r="J77" s="349"/>
      <c r="K77" s="347">
        <v>1001.63</v>
      </c>
      <c r="L77" s="343"/>
      <c r="M77" s="360">
        <v>596.32727699999998</v>
      </c>
      <c r="N77" s="360">
        <v>0</v>
      </c>
      <c r="O77" s="360">
        <v>-34.21</v>
      </c>
      <c r="P77" s="360">
        <v>13.93</v>
      </c>
      <c r="Q77" s="360">
        <v>17.920000000000002</v>
      </c>
      <c r="R77" s="360">
        <v>0</v>
      </c>
      <c r="S77" s="360">
        <v>113.839555</v>
      </c>
      <c r="T77" s="360">
        <v>0</v>
      </c>
      <c r="U77" s="360">
        <v>707.80683199999999</v>
      </c>
      <c r="V77" s="360">
        <v>707.80683199999999</v>
      </c>
      <c r="W77" s="340"/>
      <c r="X77" s="340"/>
      <c r="Y77" s="332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</row>
    <row r="78" spans="1:50" s="350" customFormat="1" ht="17.25" thickBot="1">
      <c r="A78" s="349">
        <v>30</v>
      </c>
      <c r="B78" s="349" t="s">
        <v>307</v>
      </c>
      <c r="C78" s="349">
        <v>800.9</v>
      </c>
      <c r="D78" s="349">
        <v>0</v>
      </c>
      <c r="E78" s="349">
        <v>20.94</v>
      </c>
      <c r="F78" s="349">
        <v>-7.13</v>
      </c>
      <c r="G78" s="349">
        <v>194.52</v>
      </c>
      <c r="H78" s="349">
        <v>19.37</v>
      </c>
      <c r="I78" s="349">
        <v>0</v>
      </c>
      <c r="J78" s="349"/>
      <c r="K78" s="347">
        <v>1028.5999999999999</v>
      </c>
      <c r="L78" s="343"/>
      <c r="M78" s="360">
        <v>596.32235000000003</v>
      </c>
      <c r="N78" s="360">
        <v>0</v>
      </c>
      <c r="O78" s="360">
        <v>-34.21</v>
      </c>
      <c r="P78" s="360">
        <v>13.93</v>
      </c>
      <c r="Q78" s="360">
        <v>17.920000000000002</v>
      </c>
      <c r="R78" s="360">
        <v>0</v>
      </c>
      <c r="S78" s="360">
        <v>113.839555</v>
      </c>
      <c r="T78" s="360">
        <v>0</v>
      </c>
      <c r="U78" s="360">
        <v>707.80190500000003</v>
      </c>
      <c r="V78" s="360">
        <v>707.80190500000003</v>
      </c>
      <c r="W78" s="340"/>
      <c r="X78" s="340"/>
      <c r="Y78" s="332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</row>
    <row r="79" spans="1:50" s="350" customFormat="1" ht="17.25" thickBot="1">
      <c r="A79" s="349">
        <v>31</v>
      </c>
      <c r="B79" s="349" t="s">
        <v>308</v>
      </c>
      <c r="C79" s="349">
        <v>746.5</v>
      </c>
      <c r="D79" s="349">
        <v>0</v>
      </c>
      <c r="E79" s="349">
        <v>20.94</v>
      </c>
      <c r="F79" s="349">
        <v>-7.13</v>
      </c>
      <c r="G79" s="349">
        <v>252.2</v>
      </c>
      <c r="H79" s="349">
        <v>58.04</v>
      </c>
      <c r="I79" s="349">
        <v>0</v>
      </c>
      <c r="J79" s="349"/>
      <c r="K79" s="347">
        <v>1070.55</v>
      </c>
      <c r="L79" s="343"/>
      <c r="M79" s="360">
        <v>561.65267100000005</v>
      </c>
      <c r="N79" s="360">
        <v>0</v>
      </c>
      <c r="O79" s="360">
        <v>-34.21</v>
      </c>
      <c r="P79" s="360">
        <v>13.93</v>
      </c>
      <c r="Q79" s="360">
        <v>17.920000000000002</v>
      </c>
      <c r="R79" s="360">
        <v>0</v>
      </c>
      <c r="S79" s="360">
        <v>135.667474</v>
      </c>
      <c r="T79" s="360">
        <v>0</v>
      </c>
      <c r="U79" s="360">
        <v>694.96014500000001</v>
      </c>
      <c r="V79" s="360">
        <v>694.96014500000001</v>
      </c>
      <c r="W79" s="340"/>
      <c r="X79" s="340"/>
      <c r="Y79" s="332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</row>
    <row r="80" spans="1:50" s="350" customFormat="1" ht="17.25" thickBot="1">
      <c r="A80" s="349">
        <v>32</v>
      </c>
      <c r="B80" s="349" t="s">
        <v>309</v>
      </c>
      <c r="C80" s="349">
        <v>682.12</v>
      </c>
      <c r="D80" s="349">
        <v>0</v>
      </c>
      <c r="E80" s="349">
        <v>20.94</v>
      </c>
      <c r="F80" s="349">
        <v>-7.13</v>
      </c>
      <c r="G80" s="349">
        <v>252.2</v>
      </c>
      <c r="H80" s="349">
        <v>80.430000000000007</v>
      </c>
      <c r="I80" s="349">
        <v>0</v>
      </c>
      <c r="J80" s="349"/>
      <c r="K80" s="347">
        <v>1028.56</v>
      </c>
      <c r="L80" s="343"/>
      <c r="M80" s="360">
        <v>559.475506</v>
      </c>
      <c r="N80" s="360">
        <v>0</v>
      </c>
      <c r="O80" s="360">
        <v>-34.21</v>
      </c>
      <c r="P80" s="360">
        <v>13.93</v>
      </c>
      <c r="Q80" s="360">
        <v>17.920000000000002</v>
      </c>
      <c r="R80" s="360">
        <v>0</v>
      </c>
      <c r="S80" s="360">
        <v>56.353068999999998</v>
      </c>
      <c r="T80" s="360">
        <v>0</v>
      </c>
      <c r="U80" s="360">
        <v>613.46857499999999</v>
      </c>
      <c r="V80" s="360">
        <v>613.46857499999999</v>
      </c>
      <c r="W80" s="340"/>
      <c r="X80" s="340"/>
      <c r="Y80" s="332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</row>
    <row r="81" spans="1:50" s="350" customFormat="1" ht="17.25" thickBot="1">
      <c r="A81" s="349">
        <v>33</v>
      </c>
      <c r="B81" s="349" t="s">
        <v>310</v>
      </c>
      <c r="C81" s="349">
        <v>539.6</v>
      </c>
      <c r="D81" s="349">
        <v>0</v>
      </c>
      <c r="E81" s="349">
        <v>20.94</v>
      </c>
      <c r="F81" s="349">
        <v>-7.13</v>
      </c>
      <c r="G81" s="349">
        <v>252.2</v>
      </c>
      <c r="H81" s="349">
        <v>73.930000000000007</v>
      </c>
      <c r="I81" s="349">
        <v>0</v>
      </c>
      <c r="J81" s="349"/>
      <c r="K81" s="347">
        <v>879.54</v>
      </c>
      <c r="L81" s="343"/>
      <c r="M81" s="360">
        <v>558.03427299999998</v>
      </c>
      <c r="N81" s="360">
        <v>0</v>
      </c>
      <c r="O81" s="360">
        <v>-34.21</v>
      </c>
      <c r="P81" s="360">
        <v>13.93</v>
      </c>
      <c r="Q81" s="360">
        <v>17.920000000000002</v>
      </c>
      <c r="R81" s="360">
        <v>0</v>
      </c>
      <c r="S81" s="360">
        <v>67.852828000000002</v>
      </c>
      <c r="T81" s="360">
        <v>0</v>
      </c>
      <c r="U81" s="360">
        <v>623.52710100000002</v>
      </c>
      <c r="V81" s="360">
        <v>623.52710100000002</v>
      </c>
      <c r="W81" s="340"/>
      <c r="X81" s="340"/>
      <c r="Y81" s="332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</row>
    <row r="82" spans="1:50" s="350" customFormat="1" ht="17.25" thickBot="1">
      <c r="A82" s="349">
        <v>34</v>
      </c>
      <c r="B82" s="349" t="s">
        <v>311</v>
      </c>
      <c r="C82" s="349">
        <v>485.23</v>
      </c>
      <c r="D82" s="349">
        <v>0</v>
      </c>
      <c r="E82" s="349">
        <v>20.94</v>
      </c>
      <c r="F82" s="349">
        <v>-7.13</v>
      </c>
      <c r="G82" s="349">
        <v>252.2</v>
      </c>
      <c r="H82" s="349">
        <v>80.040000000000006</v>
      </c>
      <c r="I82" s="349">
        <v>0</v>
      </c>
      <c r="J82" s="349"/>
      <c r="K82" s="347">
        <v>831.28</v>
      </c>
      <c r="L82" s="343"/>
      <c r="M82" s="360">
        <v>552.39162899999997</v>
      </c>
      <c r="N82" s="360">
        <v>0</v>
      </c>
      <c r="O82" s="360">
        <v>-34.21</v>
      </c>
      <c r="P82" s="360">
        <v>16.23</v>
      </c>
      <c r="Q82" s="360">
        <v>17.920000000000002</v>
      </c>
      <c r="R82" s="360">
        <v>0</v>
      </c>
      <c r="S82" s="360">
        <v>67.852828000000002</v>
      </c>
      <c r="T82" s="360">
        <v>0</v>
      </c>
      <c r="U82" s="360">
        <v>620.18445699999995</v>
      </c>
      <c r="V82" s="360">
        <v>620.18445699999995</v>
      </c>
      <c r="W82" s="340"/>
      <c r="X82" s="340"/>
      <c r="Y82" s="332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</row>
    <row r="83" spans="1:50" s="350" customFormat="1" ht="17.25" thickBot="1">
      <c r="A83" s="349">
        <v>35</v>
      </c>
      <c r="B83" s="349" t="s">
        <v>312</v>
      </c>
      <c r="C83" s="349">
        <v>481.58</v>
      </c>
      <c r="D83" s="349">
        <v>0</v>
      </c>
      <c r="E83" s="349">
        <v>20.94</v>
      </c>
      <c r="F83" s="349">
        <v>-7.13</v>
      </c>
      <c r="G83" s="349">
        <v>252.2</v>
      </c>
      <c r="H83" s="349">
        <v>67.83</v>
      </c>
      <c r="I83" s="349">
        <v>0</v>
      </c>
      <c r="J83" s="349"/>
      <c r="K83" s="347">
        <v>815.42</v>
      </c>
      <c r="L83" s="343"/>
      <c r="M83" s="360">
        <v>547.20304099999998</v>
      </c>
      <c r="N83" s="360">
        <v>0</v>
      </c>
      <c r="O83" s="360">
        <v>-34.21</v>
      </c>
      <c r="P83" s="360">
        <v>18.53</v>
      </c>
      <c r="Q83" s="360">
        <v>17.920000000000002</v>
      </c>
      <c r="R83" s="360">
        <v>0</v>
      </c>
      <c r="S83" s="360">
        <v>67.852828000000002</v>
      </c>
      <c r="T83" s="360">
        <v>0</v>
      </c>
      <c r="U83" s="360">
        <v>617.29586900000004</v>
      </c>
      <c r="V83" s="360">
        <v>617.29586900000004</v>
      </c>
      <c r="W83" s="340"/>
      <c r="X83" s="340"/>
      <c r="Y83" s="332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</row>
    <row r="84" spans="1:50" s="350" customFormat="1" ht="17.25" thickBot="1">
      <c r="A84" s="349">
        <v>36</v>
      </c>
      <c r="B84" s="349" t="s">
        <v>313</v>
      </c>
      <c r="C84" s="349">
        <v>478.92</v>
      </c>
      <c r="D84" s="349">
        <v>0</v>
      </c>
      <c r="E84" s="349">
        <v>20.94</v>
      </c>
      <c r="F84" s="349">
        <v>-7.13</v>
      </c>
      <c r="G84" s="349">
        <v>252.2</v>
      </c>
      <c r="H84" s="349">
        <v>42.38</v>
      </c>
      <c r="I84" s="349">
        <v>0</v>
      </c>
      <c r="J84" s="349"/>
      <c r="K84" s="347">
        <v>787.31</v>
      </c>
      <c r="L84" s="343"/>
      <c r="M84" s="360">
        <v>546.59450500000003</v>
      </c>
      <c r="N84" s="360">
        <v>0</v>
      </c>
      <c r="O84" s="360">
        <v>-34.21</v>
      </c>
      <c r="P84" s="360">
        <v>19.34</v>
      </c>
      <c r="Q84" s="360">
        <v>17.920000000000002</v>
      </c>
      <c r="R84" s="360">
        <v>0</v>
      </c>
      <c r="S84" s="360">
        <v>67.852828000000002</v>
      </c>
      <c r="T84" s="360">
        <v>0</v>
      </c>
      <c r="U84" s="360">
        <v>617.49733300000003</v>
      </c>
      <c r="V84" s="360">
        <v>617.49733300000003</v>
      </c>
      <c r="W84" s="340"/>
      <c r="X84" s="340"/>
      <c r="Y84" s="332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</row>
    <row r="85" spans="1:50" s="350" customFormat="1" ht="17.25" thickBot="1">
      <c r="A85" s="349">
        <v>37</v>
      </c>
      <c r="B85" s="349" t="s">
        <v>314</v>
      </c>
      <c r="C85" s="349">
        <v>475.87</v>
      </c>
      <c r="D85" s="349">
        <v>0</v>
      </c>
      <c r="E85" s="349">
        <v>20.94</v>
      </c>
      <c r="F85" s="349">
        <v>-7.13</v>
      </c>
      <c r="G85" s="349">
        <v>252.2</v>
      </c>
      <c r="H85" s="349">
        <v>79.27</v>
      </c>
      <c r="I85" s="349">
        <v>0</v>
      </c>
      <c r="J85" s="349"/>
      <c r="K85" s="347">
        <v>821.15</v>
      </c>
      <c r="L85" s="343"/>
      <c r="M85" s="360">
        <v>546.85236799999996</v>
      </c>
      <c r="N85" s="360">
        <v>0</v>
      </c>
      <c r="O85" s="360">
        <v>-34.21</v>
      </c>
      <c r="P85" s="360">
        <v>19.34</v>
      </c>
      <c r="Q85" s="360">
        <v>17.920000000000002</v>
      </c>
      <c r="R85" s="360">
        <v>0</v>
      </c>
      <c r="S85" s="360">
        <v>67.852828000000002</v>
      </c>
      <c r="T85" s="360">
        <v>0</v>
      </c>
      <c r="U85" s="360">
        <v>617.75519599999996</v>
      </c>
      <c r="V85" s="360">
        <v>617.75519599999996</v>
      </c>
      <c r="W85" s="340"/>
      <c r="X85" s="340"/>
      <c r="Y85" s="332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</row>
    <row r="86" spans="1:50" s="350" customFormat="1" ht="17.25" thickBot="1">
      <c r="A86" s="349">
        <v>38</v>
      </c>
      <c r="B86" s="349" t="s">
        <v>315</v>
      </c>
      <c r="C86" s="349">
        <v>470.06</v>
      </c>
      <c r="D86" s="349">
        <v>0</v>
      </c>
      <c r="E86" s="349">
        <v>20.94</v>
      </c>
      <c r="F86" s="349">
        <v>-7.13</v>
      </c>
      <c r="G86" s="349">
        <v>252.2</v>
      </c>
      <c r="H86" s="349">
        <v>70.11</v>
      </c>
      <c r="I86" s="349">
        <v>0</v>
      </c>
      <c r="J86" s="349"/>
      <c r="K86" s="347">
        <v>806.18</v>
      </c>
      <c r="L86" s="343"/>
      <c r="M86" s="360">
        <v>540.05180199999995</v>
      </c>
      <c r="N86" s="360">
        <v>0</v>
      </c>
      <c r="O86" s="360">
        <v>-34.21</v>
      </c>
      <c r="P86" s="360">
        <v>19.34</v>
      </c>
      <c r="Q86" s="360">
        <v>17.920000000000002</v>
      </c>
      <c r="R86" s="360">
        <v>0</v>
      </c>
      <c r="S86" s="360">
        <v>65.195262</v>
      </c>
      <c r="T86" s="360">
        <v>0</v>
      </c>
      <c r="U86" s="360">
        <v>608.29706399999998</v>
      </c>
      <c r="V86" s="360">
        <v>608.29706399999998</v>
      </c>
      <c r="W86" s="340"/>
      <c r="X86" s="340"/>
      <c r="Y86" s="332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</row>
    <row r="87" spans="1:50" s="350" customFormat="1" ht="17.25" thickBot="1">
      <c r="A87" s="349">
        <v>39</v>
      </c>
      <c r="B87" s="349" t="s">
        <v>316</v>
      </c>
      <c r="C87" s="349">
        <v>319.49</v>
      </c>
      <c r="D87" s="349">
        <v>0</v>
      </c>
      <c r="E87" s="349">
        <v>23.32</v>
      </c>
      <c r="F87" s="349">
        <v>-7.13</v>
      </c>
      <c r="G87" s="349">
        <v>194.52</v>
      </c>
      <c r="H87" s="349">
        <v>38.9</v>
      </c>
      <c r="I87" s="349">
        <v>0</v>
      </c>
      <c r="J87" s="349"/>
      <c r="K87" s="347">
        <v>569.1</v>
      </c>
      <c r="L87" s="343"/>
      <c r="M87" s="360">
        <v>540.86186999999995</v>
      </c>
      <c r="N87" s="360">
        <v>0</v>
      </c>
      <c r="O87" s="360">
        <v>-34.21</v>
      </c>
      <c r="P87" s="360">
        <v>19.34</v>
      </c>
      <c r="Q87" s="360">
        <v>17.920000000000002</v>
      </c>
      <c r="R87" s="360">
        <v>0</v>
      </c>
      <c r="S87" s="360">
        <v>31.989194999999999</v>
      </c>
      <c r="T87" s="360">
        <v>0</v>
      </c>
      <c r="U87" s="360">
        <v>575.90106500000002</v>
      </c>
      <c r="V87" s="360">
        <v>575.90106500000002</v>
      </c>
      <c r="W87" s="340"/>
      <c r="X87" s="340"/>
      <c r="Y87" s="332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</row>
    <row r="88" spans="1:50" s="350" customFormat="1" ht="17.25" thickBot="1">
      <c r="A88" s="349">
        <v>40</v>
      </c>
      <c r="B88" s="349" t="s">
        <v>317</v>
      </c>
      <c r="C88" s="349">
        <v>283.32</v>
      </c>
      <c r="D88" s="349">
        <v>0</v>
      </c>
      <c r="E88" s="349">
        <v>23.32</v>
      </c>
      <c r="F88" s="349">
        <v>-7.13</v>
      </c>
      <c r="G88" s="349">
        <v>194.52</v>
      </c>
      <c r="H88" s="349">
        <v>47.66</v>
      </c>
      <c r="I88" s="349">
        <v>0</v>
      </c>
      <c r="J88" s="349"/>
      <c r="K88" s="347">
        <v>541.69000000000005</v>
      </c>
      <c r="L88" s="343"/>
      <c r="M88" s="360">
        <v>540.87546999999995</v>
      </c>
      <c r="N88" s="360">
        <v>0</v>
      </c>
      <c r="O88" s="360">
        <v>-34.21</v>
      </c>
      <c r="P88" s="360">
        <v>19.34</v>
      </c>
      <c r="Q88" s="360">
        <v>17.920000000000002</v>
      </c>
      <c r="R88" s="360">
        <v>0</v>
      </c>
      <c r="S88" s="360">
        <v>31.989194999999999</v>
      </c>
      <c r="T88" s="360">
        <v>0</v>
      </c>
      <c r="U88" s="360">
        <v>575.91466500000001</v>
      </c>
      <c r="V88" s="360">
        <v>575.91466500000001</v>
      </c>
      <c r="W88" s="340"/>
      <c r="X88" s="340"/>
      <c r="Y88" s="332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</row>
    <row r="89" spans="1:50" s="350" customFormat="1" ht="17.25" thickBot="1">
      <c r="A89" s="349">
        <v>41</v>
      </c>
      <c r="B89" s="349" t="s">
        <v>318</v>
      </c>
      <c r="C89" s="349">
        <v>285.16000000000003</v>
      </c>
      <c r="D89" s="349">
        <v>0</v>
      </c>
      <c r="E89" s="349">
        <v>23.32</v>
      </c>
      <c r="F89" s="349">
        <v>-7.13</v>
      </c>
      <c r="G89" s="349">
        <v>194.52</v>
      </c>
      <c r="H89" s="349">
        <v>32.1</v>
      </c>
      <c r="I89" s="349">
        <v>0</v>
      </c>
      <c r="J89" s="349"/>
      <c r="K89" s="347">
        <v>527.97</v>
      </c>
      <c r="L89" s="343"/>
      <c r="M89" s="360">
        <v>543.37755300000003</v>
      </c>
      <c r="N89" s="360">
        <v>0</v>
      </c>
      <c r="O89" s="360">
        <v>-34.21</v>
      </c>
      <c r="P89" s="360">
        <v>19.34</v>
      </c>
      <c r="Q89" s="360">
        <v>17.920000000000002</v>
      </c>
      <c r="R89" s="360">
        <v>0</v>
      </c>
      <c r="S89" s="360">
        <v>34.983096000000003</v>
      </c>
      <c r="T89" s="360">
        <v>0</v>
      </c>
      <c r="U89" s="360">
        <v>581.41064900000003</v>
      </c>
      <c r="V89" s="360">
        <v>581.41064900000003</v>
      </c>
      <c r="W89" s="340"/>
      <c r="X89" s="340"/>
      <c r="Y89" s="332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</row>
    <row r="90" spans="1:50" s="350" customFormat="1" ht="17.25" thickBot="1">
      <c r="A90" s="349">
        <v>42</v>
      </c>
      <c r="B90" s="349" t="s">
        <v>319</v>
      </c>
      <c r="C90" s="349">
        <v>288.37</v>
      </c>
      <c r="D90" s="349">
        <v>0</v>
      </c>
      <c r="E90" s="349">
        <v>23.32</v>
      </c>
      <c r="F90" s="349">
        <v>-7.13</v>
      </c>
      <c r="G90" s="349">
        <v>194.52</v>
      </c>
      <c r="H90" s="349">
        <v>30.15</v>
      </c>
      <c r="I90" s="349">
        <v>0</v>
      </c>
      <c r="J90" s="349"/>
      <c r="K90" s="347">
        <v>529.23</v>
      </c>
      <c r="L90" s="343"/>
      <c r="M90" s="360">
        <v>548.24472400000002</v>
      </c>
      <c r="N90" s="360">
        <v>0</v>
      </c>
      <c r="O90" s="360">
        <v>-34.21</v>
      </c>
      <c r="P90" s="360">
        <v>19.34</v>
      </c>
      <c r="Q90" s="360">
        <v>17.920000000000002</v>
      </c>
      <c r="R90" s="360">
        <v>0</v>
      </c>
      <c r="S90" s="360">
        <v>144.305273</v>
      </c>
      <c r="T90" s="360">
        <v>0</v>
      </c>
      <c r="U90" s="360">
        <v>695.59999700000003</v>
      </c>
      <c r="V90" s="360">
        <v>695.59999700000003</v>
      </c>
      <c r="W90" s="340"/>
      <c r="X90" s="340"/>
      <c r="Y90" s="332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</row>
    <row r="91" spans="1:50" s="350" customFormat="1" ht="17.25" thickBot="1">
      <c r="A91" s="349">
        <v>43</v>
      </c>
      <c r="B91" s="349" t="s">
        <v>320</v>
      </c>
      <c r="C91" s="349">
        <v>288.73</v>
      </c>
      <c r="D91" s="349">
        <v>0</v>
      </c>
      <c r="E91" s="349">
        <v>23.32</v>
      </c>
      <c r="F91" s="349">
        <v>-7.13</v>
      </c>
      <c r="G91" s="349">
        <v>194.52</v>
      </c>
      <c r="H91" s="349">
        <v>25.97</v>
      </c>
      <c r="I91" s="349">
        <v>0</v>
      </c>
      <c r="J91" s="349"/>
      <c r="K91" s="347">
        <v>525.41</v>
      </c>
      <c r="L91" s="343"/>
      <c r="M91" s="360">
        <v>548.24472400000002</v>
      </c>
      <c r="N91" s="360">
        <v>0</v>
      </c>
      <c r="O91" s="360">
        <v>-34.21</v>
      </c>
      <c r="P91" s="360">
        <v>19.34</v>
      </c>
      <c r="Q91" s="360">
        <v>17.920000000000002</v>
      </c>
      <c r="R91" s="360">
        <v>0</v>
      </c>
      <c r="S91" s="360">
        <v>128.831367</v>
      </c>
      <c r="T91" s="360">
        <v>0</v>
      </c>
      <c r="U91" s="360">
        <v>680.12609099999997</v>
      </c>
      <c r="V91" s="360">
        <v>680.12609099999997</v>
      </c>
      <c r="W91" s="340"/>
      <c r="X91" s="340"/>
      <c r="Y91" s="332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</row>
    <row r="92" spans="1:50" s="350" customFormat="1" ht="17.25" thickBot="1">
      <c r="A92" s="349">
        <v>44</v>
      </c>
      <c r="B92" s="349" t="s">
        <v>321</v>
      </c>
      <c r="C92" s="349">
        <v>284.69</v>
      </c>
      <c r="D92" s="349">
        <v>0</v>
      </c>
      <c r="E92" s="349">
        <v>23.32</v>
      </c>
      <c r="F92" s="349">
        <v>-7.13</v>
      </c>
      <c r="G92" s="349">
        <v>194.52</v>
      </c>
      <c r="H92" s="349">
        <v>28.89</v>
      </c>
      <c r="I92" s="349">
        <v>0</v>
      </c>
      <c r="J92" s="349"/>
      <c r="K92" s="347">
        <v>524.29</v>
      </c>
      <c r="L92" s="343"/>
      <c r="M92" s="360">
        <v>547.89991999999995</v>
      </c>
      <c r="N92" s="360">
        <v>0</v>
      </c>
      <c r="O92" s="360">
        <v>-34.21</v>
      </c>
      <c r="P92" s="360">
        <v>19.34</v>
      </c>
      <c r="Q92" s="360">
        <v>17.920000000000002</v>
      </c>
      <c r="R92" s="360">
        <v>0</v>
      </c>
      <c r="S92" s="360">
        <v>93.848270999999997</v>
      </c>
      <c r="T92" s="360">
        <v>0</v>
      </c>
      <c r="U92" s="360">
        <v>644.79819099999997</v>
      </c>
      <c r="V92" s="360">
        <v>644.79819099999997</v>
      </c>
      <c r="W92" s="340"/>
      <c r="X92" s="340"/>
      <c r="Y92" s="332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</row>
    <row r="93" spans="1:50" s="350" customFormat="1" ht="17.25" thickBot="1">
      <c r="A93" s="349">
        <v>45</v>
      </c>
      <c r="B93" s="349" t="s">
        <v>322</v>
      </c>
      <c r="C93" s="349">
        <v>285.68</v>
      </c>
      <c r="D93" s="349">
        <v>0</v>
      </c>
      <c r="E93" s="349">
        <v>23.32</v>
      </c>
      <c r="F93" s="349">
        <v>-7.13</v>
      </c>
      <c r="G93" s="349">
        <v>194.52</v>
      </c>
      <c r="H93" s="349">
        <v>102.8</v>
      </c>
      <c r="I93" s="349">
        <v>0</v>
      </c>
      <c r="J93" s="349"/>
      <c r="K93" s="347">
        <v>599.19000000000005</v>
      </c>
      <c r="L93" s="343"/>
      <c r="M93" s="360">
        <v>554.41804100000002</v>
      </c>
      <c r="N93" s="360">
        <v>0</v>
      </c>
      <c r="O93" s="360">
        <v>-34.21</v>
      </c>
      <c r="P93" s="360">
        <v>19.34</v>
      </c>
      <c r="Q93" s="360">
        <v>17.920000000000002</v>
      </c>
      <c r="R93" s="360">
        <v>0</v>
      </c>
      <c r="S93" s="360">
        <v>93.848270999999997</v>
      </c>
      <c r="T93" s="360">
        <v>0</v>
      </c>
      <c r="U93" s="360">
        <v>651.31631200000004</v>
      </c>
      <c r="V93" s="360">
        <v>651.31631200000004</v>
      </c>
      <c r="W93" s="340"/>
      <c r="X93" s="340"/>
      <c r="Y93" s="332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  <c r="AP93" s="343"/>
      <c r="AQ93" s="343"/>
      <c r="AR93" s="343"/>
      <c r="AS93" s="343"/>
      <c r="AT93" s="343"/>
      <c r="AU93" s="343"/>
      <c r="AV93" s="343"/>
      <c r="AW93" s="343"/>
      <c r="AX93" s="343"/>
    </row>
    <row r="94" spans="1:50" s="350" customFormat="1" ht="17.25" thickBot="1">
      <c r="A94" s="349">
        <v>46</v>
      </c>
      <c r="B94" s="349" t="s">
        <v>323</v>
      </c>
      <c r="C94" s="349">
        <v>280.10000000000002</v>
      </c>
      <c r="D94" s="349">
        <v>0</v>
      </c>
      <c r="E94" s="349">
        <v>23.32</v>
      </c>
      <c r="F94" s="349">
        <v>-7.13</v>
      </c>
      <c r="G94" s="349">
        <v>194.52</v>
      </c>
      <c r="H94" s="349">
        <v>165.05</v>
      </c>
      <c r="I94" s="349">
        <v>0</v>
      </c>
      <c r="J94" s="349"/>
      <c r="K94" s="347">
        <v>655.86</v>
      </c>
      <c r="L94" s="343"/>
      <c r="M94" s="360">
        <v>546.571594</v>
      </c>
      <c r="N94" s="360">
        <v>0</v>
      </c>
      <c r="O94" s="360">
        <v>-34.21</v>
      </c>
      <c r="P94" s="360">
        <v>19.34</v>
      </c>
      <c r="Q94" s="360">
        <v>17.920000000000002</v>
      </c>
      <c r="R94" s="360">
        <v>0</v>
      </c>
      <c r="S94" s="360">
        <v>0</v>
      </c>
      <c r="T94" s="360">
        <v>0</v>
      </c>
      <c r="U94" s="360">
        <v>549.62159399999996</v>
      </c>
      <c r="V94" s="360">
        <v>549.62159399999996</v>
      </c>
      <c r="W94" s="340"/>
      <c r="X94" s="340"/>
      <c r="Y94" s="332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</row>
    <row r="95" spans="1:50" s="350" customFormat="1" ht="17.25" thickBot="1">
      <c r="A95" s="349">
        <v>47</v>
      </c>
      <c r="B95" s="349" t="s">
        <v>324</v>
      </c>
      <c r="C95" s="349">
        <v>250.24</v>
      </c>
      <c r="D95" s="349">
        <v>0</v>
      </c>
      <c r="E95" s="349">
        <v>23.32</v>
      </c>
      <c r="F95" s="349">
        <v>-7.13</v>
      </c>
      <c r="G95" s="349">
        <v>194.52</v>
      </c>
      <c r="H95" s="349">
        <v>168.75</v>
      </c>
      <c r="I95" s="349">
        <v>0</v>
      </c>
      <c r="J95" s="349"/>
      <c r="K95" s="347">
        <v>629.70000000000005</v>
      </c>
      <c r="L95" s="343"/>
      <c r="M95" s="360">
        <v>584.77641300000005</v>
      </c>
      <c r="N95" s="360">
        <v>0</v>
      </c>
      <c r="O95" s="360">
        <v>-34.21</v>
      </c>
      <c r="P95" s="360">
        <v>19.34</v>
      </c>
      <c r="Q95" s="360">
        <v>17.920000000000002</v>
      </c>
      <c r="R95" s="360">
        <v>0</v>
      </c>
      <c r="S95" s="360">
        <v>0</v>
      </c>
      <c r="T95" s="360">
        <v>0</v>
      </c>
      <c r="U95" s="360">
        <v>587.826413</v>
      </c>
      <c r="V95" s="360">
        <v>587.826413</v>
      </c>
      <c r="W95" s="340"/>
      <c r="X95" s="340"/>
      <c r="Y95" s="332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</row>
    <row r="96" spans="1:50" s="350" customFormat="1" ht="17.25" thickBot="1">
      <c r="A96" s="349">
        <v>48</v>
      </c>
      <c r="B96" s="349" t="s">
        <v>325</v>
      </c>
      <c r="C96" s="349">
        <v>247.8</v>
      </c>
      <c r="D96" s="349">
        <v>0</v>
      </c>
      <c r="E96" s="349">
        <v>23.32</v>
      </c>
      <c r="F96" s="349">
        <v>-7.13</v>
      </c>
      <c r="G96" s="349">
        <v>194.52</v>
      </c>
      <c r="H96" s="349">
        <v>201.81</v>
      </c>
      <c r="I96" s="349">
        <v>0</v>
      </c>
      <c r="J96" s="349"/>
      <c r="K96" s="347">
        <v>660.32</v>
      </c>
      <c r="L96" s="343"/>
      <c r="M96" s="360">
        <v>585.57760199999996</v>
      </c>
      <c r="N96" s="360">
        <v>0</v>
      </c>
      <c r="O96" s="360">
        <v>-34.21</v>
      </c>
      <c r="P96" s="360">
        <v>19.34</v>
      </c>
      <c r="Q96" s="360">
        <v>17.920000000000002</v>
      </c>
      <c r="R96" s="360">
        <v>0</v>
      </c>
      <c r="S96" s="360">
        <v>0</v>
      </c>
      <c r="T96" s="360">
        <v>0</v>
      </c>
      <c r="U96" s="360">
        <v>588.62760200000002</v>
      </c>
      <c r="V96" s="360">
        <v>588.62760200000002</v>
      </c>
      <c r="W96" s="340"/>
      <c r="X96" s="340"/>
      <c r="Y96" s="332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</row>
    <row r="97" spans="1:50" s="350" customFormat="1" ht="17.25" thickBot="1">
      <c r="A97" s="349">
        <v>49</v>
      </c>
      <c r="B97" s="349" t="s">
        <v>326</v>
      </c>
      <c r="C97" s="349">
        <v>245.08</v>
      </c>
      <c r="D97" s="349">
        <v>0</v>
      </c>
      <c r="E97" s="349">
        <v>23.32</v>
      </c>
      <c r="F97" s="349">
        <v>-7.13</v>
      </c>
      <c r="G97" s="349">
        <v>194.52</v>
      </c>
      <c r="H97" s="349">
        <v>251.42</v>
      </c>
      <c r="I97" s="349">
        <v>0</v>
      </c>
      <c r="J97" s="349"/>
      <c r="K97" s="347">
        <v>707.21</v>
      </c>
      <c r="L97" s="343"/>
      <c r="M97" s="360">
        <v>578.62446999999997</v>
      </c>
      <c r="N97" s="360">
        <v>0</v>
      </c>
      <c r="O97" s="360">
        <v>-34.21</v>
      </c>
      <c r="P97" s="360">
        <v>19.34</v>
      </c>
      <c r="Q97" s="360">
        <v>17.920000000000002</v>
      </c>
      <c r="R97" s="360">
        <v>0</v>
      </c>
      <c r="S97" s="360">
        <v>46.924135999999997</v>
      </c>
      <c r="T97" s="360">
        <v>0</v>
      </c>
      <c r="U97" s="360">
        <v>628.59860600000002</v>
      </c>
      <c r="V97" s="360">
        <v>628.59860600000002</v>
      </c>
      <c r="W97" s="340"/>
      <c r="X97" s="340"/>
      <c r="Y97" s="332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</row>
    <row r="98" spans="1:50" s="350" customFormat="1" ht="17.25" thickBot="1">
      <c r="A98" s="349">
        <v>50</v>
      </c>
      <c r="B98" s="349" t="s">
        <v>327</v>
      </c>
      <c r="C98" s="349">
        <v>187.02</v>
      </c>
      <c r="D98" s="349">
        <v>0</v>
      </c>
      <c r="E98" s="349">
        <v>23.32</v>
      </c>
      <c r="F98" s="349">
        <v>-7.13</v>
      </c>
      <c r="G98" s="349">
        <v>194.52</v>
      </c>
      <c r="H98" s="349">
        <v>271.36</v>
      </c>
      <c r="I98" s="349">
        <v>0</v>
      </c>
      <c r="J98" s="349"/>
      <c r="K98" s="347">
        <v>669.09</v>
      </c>
      <c r="L98" s="343"/>
      <c r="M98" s="360">
        <v>585.70418900000004</v>
      </c>
      <c r="N98" s="360">
        <v>0</v>
      </c>
      <c r="O98" s="360">
        <v>-34.21</v>
      </c>
      <c r="P98" s="360">
        <v>19.34</v>
      </c>
      <c r="Q98" s="360">
        <v>-22.52</v>
      </c>
      <c r="R98" s="360">
        <v>0</v>
      </c>
      <c r="S98" s="360">
        <v>46.924135999999997</v>
      </c>
      <c r="T98" s="360">
        <v>0</v>
      </c>
      <c r="U98" s="360">
        <v>595.23832500000003</v>
      </c>
      <c r="V98" s="360">
        <v>595.23832500000003</v>
      </c>
      <c r="W98" s="340"/>
      <c r="X98" s="340"/>
      <c r="Y98" s="332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</row>
    <row r="99" spans="1:50" s="350" customFormat="1" ht="17.25" thickBot="1">
      <c r="A99" s="349">
        <v>51</v>
      </c>
      <c r="B99" s="349" t="s">
        <v>328</v>
      </c>
      <c r="C99" s="349">
        <v>186.21</v>
      </c>
      <c r="D99" s="349">
        <v>0</v>
      </c>
      <c r="E99" s="349">
        <v>23.32</v>
      </c>
      <c r="F99" s="349">
        <v>-7.13</v>
      </c>
      <c r="G99" s="349">
        <v>194.52</v>
      </c>
      <c r="H99" s="349">
        <v>291.49</v>
      </c>
      <c r="I99" s="349">
        <v>0</v>
      </c>
      <c r="J99" s="349"/>
      <c r="K99" s="347">
        <v>688.41</v>
      </c>
      <c r="L99" s="343"/>
      <c r="M99" s="360">
        <v>604.72048500000005</v>
      </c>
      <c r="N99" s="360">
        <v>0</v>
      </c>
      <c r="O99" s="360">
        <v>-34.21</v>
      </c>
      <c r="P99" s="360">
        <v>19.34</v>
      </c>
      <c r="Q99" s="360">
        <v>-42.75</v>
      </c>
      <c r="R99" s="360">
        <v>0</v>
      </c>
      <c r="S99" s="360">
        <v>46.924135999999997</v>
      </c>
      <c r="T99" s="360">
        <v>0</v>
      </c>
      <c r="U99" s="360">
        <v>594.02462100000002</v>
      </c>
      <c r="V99" s="360">
        <v>594.02462100000002</v>
      </c>
      <c r="W99" s="340"/>
      <c r="X99" s="340"/>
      <c r="Y99" s="332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</row>
    <row r="100" spans="1:50" s="350" customFormat="1" ht="17.25" thickBot="1">
      <c r="A100" s="349">
        <v>52</v>
      </c>
      <c r="B100" s="349" t="s">
        <v>329</v>
      </c>
      <c r="C100" s="349">
        <v>154.83000000000001</v>
      </c>
      <c r="D100" s="349">
        <v>0</v>
      </c>
      <c r="E100" s="349">
        <v>23.32</v>
      </c>
      <c r="F100" s="349">
        <v>-7.13</v>
      </c>
      <c r="G100" s="349">
        <v>194.52</v>
      </c>
      <c r="H100" s="349">
        <v>309.97000000000003</v>
      </c>
      <c r="I100" s="349">
        <v>0</v>
      </c>
      <c r="J100" s="349"/>
      <c r="K100" s="347">
        <v>675.51</v>
      </c>
      <c r="L100" s="343"/>
      <c r="M100" s="360">
        <v>602.91634899999997</v>
      </c>
      <c r="N100" s="360">
        <v>0</v>
      </c>
      <c r="O100" s="360">
        <v>-34.21</v>
      </c>
      <c r="P100" s="360">
        <v>19.34</v>
      </c>
      <c r="Q100" s="360">
        <v>-42.75</v>
      </c>
      <c r="R100" s="360">
        <v>0</v>
      </c>
      <c r="S100" s="360">
        <v>46.924135999999997</v>
      </c>
      <c r="T100" s="360">
        <v>0</v>
      </c>
      <c r="U100" s="360">
        <v>592.22048500000005</v>
      </c>
      <c r="V100" s="360">
        <v>592.22048500000005</v>
      </c>
      <c r="W100" s="340"/>
      <c r="X100" s="340"/>
      <c r="Y100" s="332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</row>
    <row r="101" spans="1:50" s="350" customFormat="1" ht="17.25" thickBot="1">
      <c r="A101" s="349">
        <v>53</v>
      </c>
      <c r="B101" s="349" t="s">
        <v>330</v>
      </c>
      <c r="C101" s="349">
        <v>423.41</v>
      </c>
      <c r="D101" s="349">
        <v>0</v>
      </c>
      <c r="E101" s="349">
        <v>23.32</v>
      </c>
      <c r="F101" s="349">
        <v>-7.13</v>
      </c>
      <c r="G101" s="349">
        <v>194.52</v>
      </c>
      <c r="H101" s="349">
        <v>41.34</v>
      </c>
      <c r="I101" s="349">
        <v>0</v>
      </c>
      <c r="J101" s="349"/>
      <c r="K101" s="347">
        <v>675.46</v>
      </c>
      <c r="L101" s="343"/>
      <c r="M101" s="360">
        <v>609.70803100000001</v>
      </c>
      <c r="N101" s="360">
        <v>0</v>
      </c>
      <c r="O101" s="360">
        <v>-34.21</v>
      </c>
      <c r="P101" s="360">
        <v>19.34</v>
      </c>
      <c r="Q101" s="360">
        <v>-44.77</v>
      </c>
      <c r="R101" s="360">
        <v>0</v>
      </c>
      <c r="S101" s="360">
        <v>46.924135999999997</v>
      </c>
      <c r="T101" s="360">
        <v>0</v>
      </c>
      <c r="U101" s="360">
        <v>596.99216699999999</v>
      </c>
      <c r="V101" s="360">
        <v>596.99216699999999</v>
      </c>
      <c r="W101" s="340"/>
      <c r="X101" s="340"/>
      <c r="Y101" s="332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</row>
    <row r="102" spans="1:50" s="350" customFormat="1" ht="17.25" thickBot="1">
      <c r="A102" s="349">
        <v>54</v>
      </c>
      <c r="B102" s="349" t="s">
        <v>331</v>
      </c>
      <c r="C102" s="349">
        <v>423.41</v>
      </c>
      <c r="D102" s="349">
        <v>0</v>
      </c>
      <c r="E102" s="349">
        <v>23.32</v>
      </c>
      <c r="F102" s="349">
        <v>-7.13</v>
      </c>
      <c r="G102" s="349">
        <v>194.52</v>
      </c>
      <c r="H102" s="349">
        <v>41.34</v>
      </c>
      <c r="I102" s="349">
        <v>0</v>
      </c>
      <c r="J102" s="349"/>
      <c r="K102" s="347">
        <v>675.46</v>
      </c>
      <c r="L102" s="343"/>
      <c r="M102" s="360">
        <v>603.47952899999996</v>
      </c>
      <c r="N102" s="360">
        <v>0</v>
      </c>
      <c r="O102" s="360">
        <v>-34.21</v>
      </c>
      <c r="P102" s="360">
        <v>19.34</v>
      </c>
      <c r="Q102" s="360">
        <v>-43.76</v>
      </c>
      <c r="R102" s="360">
        <v>0</v>
      </c>
      <c r="S102" s="360">
        <v>46.924135999999997</v>
      </c>
      <c r="T102" s="360">
        <v>0</v>
      </c>
      <c r="U102" s="360">
        <v>591.77366500000005</v>
      </c>
      <c r="V102" s="360">
        <v>591.77366500000005</v>
      </c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</row>
    <row r="103" spans="1:50" s="350" customFormat="1" ht="17.25" thickBot="1">
      <c r="A103" s="349">
        <v>55</v>
      </c>
      <c r="B103" s="349" t="s">
        <v>332</v>
      </c>
      <c r="C103" s="349">
        <v>423.41</v>
      </c>
      <c r="D103" s="349">
        <v>0</v>
      </c>
      <c r="E103" s="349">
        <v>23.32</v>
      </c>
      <c r="F103" s="349">
        <v>-7.13</v>
      </c>
      <c r="G103" s="349">
        <v>194.52</v>
      </c>
      <c r="H103" s="349">
        <v>49.51</v>
      </c>
      <c r="I103" s="349">
        <v>0</v>
      </c>
      <c r="J103" s="349"/>
      <c r="K103" s="347">
        <v>683.63</v>
      </c>
      <c r="L103" s="343"/>
      <c r="M103" s="360">
        <v>603.47952899999996</v>
      </c>
      <c r="N103" s="360">
        <v>0</v>
      </c>
      <c r="O103" s="360">
        <v>-34.21</v>
      </c>
      <c r="P103" s="360">
        <v>19.34</v>
      </c>
      <c r="Q103" s="360">
        <v>-24.55</v>
      </c>
      <c r="R103" s="360">
        <v>0</v>
      </c>
      <c r="S103" s="360">
        <v>0</v>
      </c>
      <c r="T103" s="360">
        <v>0</v>
      </c>
      <c r="U103" s="360">
        <v>564.059529</v>
      </c>
      <c r="V103" s="360">
        <v>564.059529</v>
      </c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</row>
    <row r="104" spans="1:50" s="350" customFormat="1" ht="17.25" thickBot="1">
      <c r="A104" s="349">
        <v>56</v>
      </c>
      <c r="B104" s="349" t="s">
        <v>333</v>
      </c>
      <c r="C104" s="349">
        <v>423.41</v>
      </c>
      <c r="D104" s="349">
        <v>0</v>
      </c>
      <c r="E104" s="349">
        <v>23.32</v>
      </c>
      <c r="F104" s="349">
        <v>-7.13</v>
      </c>
      <c r="G104" s="349">
        <v>194.52</v>
      </c>
      <c r="H104" s="349">
        <v>151.63</v>
      </c>
      <c r="I104" s="349">
        <v>0</v>
      </c>
      <c r="J104" s="349"/>
      <c r="K104" s="347">
        <v>785.75</v>
      </c>
      <c r="L104" s="343"/>
      <c r="M104" s="360">
        <v>603.47952899999996</v>
      </c>
      <c r="N104" s="360">
        <v>0</v>
      </c>
      <c r="O104" s="360">
        <v>-34.21</v>
      </c>
      <c r="P104" s="360">
        <v>19.34</v>
      </c>
      <c r="Q104" s="360">
        <v>-23.54</v>
      </c>
      <c r="R104" s="360">
        <v>0</v>
      </c>
      <c r="S104" s="360">
        <v>0</v>
      </c>
      <c r="T104" s="360">
        <v>0</v>
      </c>
      <c r="U104" s="360">
        <v>565.06952899999999</v>
      </c>
      <c r="V104" s="360">
        <v>565.06952899999999</v>
      </c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</row>
    <row r="105" spans="1:50" s="350" customFormat="1" ht="17.25" thickBot="1">
      <c r="A105" s="349">
        <v>57</v>
      </c>
      <c r="B105" s="349" t="s">
        <v>334</v>
      </c>
      <c r="C105" s="349">
        <v>427.87</v>
      </c>
      <c r="D105" s="349">
        <v>0</v>
      </c>
      <c r="E105" s="349">
        <v>23.32</v>
      </c>
      <c r="F105" s="349">
        <v>-7.13</v>
      </c>
      <c r="G105" s="349">
        <v>194.52</v>
      </c>
      <c r="H105" s="349">
        <v>42.7</v>
      </c>
      <c r="I105" s="349">
        <v>0</v>
      </c>
      <c r="J105" s="349"/>
      <c r="K105" s="347">
        <v>681.28</v>
      </c>
      <c r="L105" s="343"/>
      <c r="M105" s="360">
        <v>622.69405600000005</v>
      </c>
      <c r="N105" s="360">
        <v>0</v>
      </c>
      <c r="O105" s="360">
        <v>-34.21</v>
      </c>
      <c r="P105" s="360">
        <v>19.34</v>
      </c>
      <c r="Q105" s="360">
        <v>-71.56</v>
      </c>
      <c r="R105" s="360">
        <v>0</v>
      </c>
      <c r="S105" s="360">
        <v>0</v>
      </c>
      <c r="T105" s="360">
        <v>0</v>
      </c>
      <c r="U105" s="360">
        <v>536.26405599999998</v>
      </c>
      <c r="V105" s="360">
        <v>536.26405599999998</v>
      </c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</row>
    <row r="106" spans="1:50" s="350" customFormat="1" ht="17.25" thickBot="1">
      <c r="A106" s="349">
        <v>58</v>
      </c>
      <c r="B106" s="349" t="s">
        <v>335</v>
      </c>
      <c r="C106" s="349">
        <v>428.52</v>
      </c>
      <c r="D106" s="349">
        <v>0</v>
      </c>
      <c r="E106" s="349">
        <v>23.32</v>
      </c>
      <c r="F106" s="349">
        <v>-7.13</v>
      </c>
      <c r="G106" s="349">
        <v>194.52</v>
      </c>
      <c r="H106" s="349">
        <v>42.7</v>
      </c>
      <c r="I106" s="349">
        <v>0</v>
      </c>
      <c r="J106" s="349"/>
      <c r="K106" s="347">
        <v>681.93</v>
      </c>
      <c r="L106" s="343"/>
      <c r="M106" s="360">
        <v>626.22703200000001</v>
      </c>
      <c r="N106" s="360">
        <v>0</v>
      </c>
      <c r="O106" s="360">
        <v>-34.21</v>
      </c>
      <c r="P106" s="360">
        <v>19.34</v>
      </c>
      <c r="Q106" s="360">
        <v>-65.489999999999995</v>
      </c>
      <c r="R106" s="360">
        <v>0</v>
      </c>
      <c r="S106" s="360">
        <v>0</v>
      </c>
      <c r="T106" s="360">
        <v>0</v>
      </c>
      <c r="U106" s="360">
        <v>545.86703199999999</v>
      </c>
      <c r="V106" s="360">
        <v>545.86703199999999</v>
      </c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</row>
    <row r="107" spans="1:50" s="350" customFormat="1" ht="17.25" thickBot="1">
      <c r="A107" s="349">
        <v>59</v>
      </c>
      <c r="B107" s="349" t="s">
        <v>336</v>
      </c>
      <c r="C107" s="349">
        <v>462.45</v>
      </c>
      <c r="D107" s="349">
        <v>0</v>
      </c>
      <c r="E107" s="349">
        <v>23.32</v>
      </c>
      <c r="F107" s="349">
        <v>-7.13</v>
      </c>
      <c r="G107" s="349">
        <v>194.52</v>
      </c>
      <c r="H107" s="349">
        <v>42.7</v>
      </c>
      <c r="I107" s="349">
        <v>0</v>
      </c>
      <c r="J107" s="349"/>
      <c r="K107" s="347">
        <v>715.86</v>
      </c>
      <c r="L107" s="343"/>
      <c r="M107" s="360">
        <v>625.78792799999997</v>
      </c>
      <c r="N107" s="360">
        <v>0</v>
      </c>
      <c r="O107" s="360">
        <v>-34.21</v>
      </c>
      <c r="P107" s="360">
        <v>19.34</v>
      </c>
      <c r="Q107" s="360">
        <v>-59.42</v>
      </c>
      <c r="R107" s="360">
        <v>0</v>
      </c>
      <c r="S107" s="360">
        <v>0</v>
      </c>
      <c r="T107" s="360">
        <v>0</v>
      </c>
      <c r="U107" s="360">
        <v>551.497928</v>
      </c>
      <c r="V107" s="360">
        <v>551.497928</v>
      </c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</row>
    <row r="108" spans="1:50" s="350" customFormat="1" ht="17.25" thickBot="1">
      <c r="A108" s="349">
        <v>60</v>
      </c>
      <c r="B108" s="349" t="s">
        <v>337</v>
      </c>
      <c r="C108" s="349">
        <v>462.45</v>
      </c>
      <c r="D108" s="349">
        <v>0</v>
      </c>
      <c r="E108" s="349">
        <v>23.32</v>
      </c>
      <c r="F108" s="349">
        <v>-7.13</v>
      </c>
      <c r="G108" s="349">
        <v>194.52</v>
      </c>
      <c r="H108" s="349">
        <v>42.7</v>
      </c>
      <c r="I108" s="349">
        <v>0</v>
      </c>
      <c r="J108" s="349"/>
      <c r="K108" s="347">
        <v>715.86</v>
      </c>
      <c r="L108" s="343"/>
      <c r="M108" s="360">
        <v>628.39941499999998</v>
      </c>
      <c r="N108" s="360">
        <v>0</v>
      </c>
      <c r="O108" s="360">
        <v>-34.21</v>
      </c>
      <c r="P108" s="360">
        <v>19.34</v>
      </c>
      <c r="Q108" s="360">
        <v>-49.31</v>
      </c>
      <c r="R108" s="360">
        <v>0</v>
      </c>
      <c r="S108" s="360">
        <v>0</v>
      </c>
      <c r="T108" s="360">
        <v>0</v>
      </c>
      <c r="U108" s="360">
        <v>564.21941500000003</v>
      </c>
      <c r="V108" s="360">
        <v>564.21941500000003</v>
      </c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</row>
    <row r="109" spans="1:50" s="350" customFormat="1" ht="17.25" thickBot="1">
      <c r="A109" s="349">
        <v>61</v>
      </c>
      <c r="B109" s="349" t="s">
        <v>338</v>
      </c>
      <c r="C109" s="349">
        <v>398.04</v>
      </c>
      <c r="D109" s="349">
        <v>0</v>
      </c>
      <c r="E109" s="349">
        <v>23.32</v>
      </c>
      <c r="F109" s="349">
        <v>-7.13</v>
      </c>
      <c r="G109" s="349">
        <v>194.52</v>
      </c>
      <c r="H109" s="349">
        <v>160.38</v>
      </c>
      <c r="I109" s="349">
        <v>0</v>
      </c>
      <c r="J109" s="349"/>
      <c r="K109" s="347">
        <v>769.13</v>
      </c>
      <c r="L109" s="343"/>
      <c r="M109" s="360">
        <v>636.31663100000003</v>
      </c>
      <c r="N109" s="360">
        <v>0</v>
      </c>
      <c r="O109" s="360">
        <v>-34.21</v>
      </c>
      <c r="P109" s="360">
        <v>19.34</v>
      </c>
      <c r="Q109" s="360">
        <v>-37.18</v>
      </c>
      <c r="R109" s="360">
        <v>0</v>
      </c>
      <c r="S109" s="360">
        <v>75.078616999999994</v>
      </c>
      <c r="T109" s="360">
        <v>0</v>
      </c>
      <c r="U109" s="360">
        <v>659.34524799999997</v>
      </c>
      <c r="V109" s="360">
        <v>659.34524799999997</v>
      </c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</row>
    <row r="110" spans="1:50" s="350" customFormat="1" ht="17.25" thickBot="1">
      <c r="A110" s="349">
        <v>62</v>
      </c>
      <c r="B110" s="349" t="s">
        <v>339</v>
      </c>
      <c r="C110" s="349">
        <v>400.21</v>
      </c>
      <c r="D110" s="349">
        <v>0</v>
      </c>
      <c r="E110" s="349">
        <v>23.32</v>
      </c>
      <c r="F110" s="349">
        <v>-7.13</v>
      </c>
      <c r="G110" s="349">
        <v>194.52</v>
      </c>
      <c r="H110" s="349">
        <v>149.68</v>
      </c>
      <c r="I110" s="349">
        <v>0</v>
      </c>
      <c r="J110" s="349"/>
      <c r="K110" s="347">
        <v>760.6</v>
      </c>
      <c r="L110" s="343"/>
      <c r="M110" s="360">
        <v>638.04202899999996</v>
      </c>
      <c r="N110" s="360">
        <v>0</v>
      </c>
      <c r="O110" s="360">
        <v>-34.21</v>
      </c>
      <c r="P110" s="360">
        <v>19.34</v>
      </c>
      <c r="Q110" s="360">
        <v>-27.07</v>
      </c>
      <c r="R110" s="360">
        <v>0</v>
      </c>
      <c r="S110" s="360">
        <v>75.078616999999994</v>
      </c>
      <c r="T110" s="360">
        <v>0</v>
      </c>
      <c r="U110" s="360">
        <v>671.18064600000002</v>
      </c>
      <c r="V110" s="360">
        <v>671.18064600000002</v>
      </c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</row>
    <row r="111" spans="1:50" s="350" customFormat="1" ht="17.25" thickBot="1">
      <c r="A111" s="349">
        <v>63</v>
      </c>
      <c r="B111" s="349" t="s">
        <v>340</v>
      </c>
      <c r="C111" s="349">
        <v>400.48</v>
      </c>
      <c r="D111" s="349">
        <v>0</v>
      </c>
      <c r="E111" s="349">
        <v>23.32</v>
      </c>
      <c r="F111" s="349">
        <v>-7.13</v>
      </c>
      <c r="G111" s="349">
        <v>194.52</v>
      </c>
      <c r="H111" s="349">
        <v>122.45</v>
      </c>
      <c r="I111" s="349">
        <v>0</v>
      </c>
      <c r="J111" s="349"/>
      <c r="K111" s="347">
        <v>733.64</v>
      </c>
      <c r="L111" s="343"/>
      <c r="M111" s="360">
        <v>648.54367500000001</v>
      </c>
      <c r="N111" s="360">
        <v>0</v>
      </c>
      <c r="O111" s="360">
        <v>-34.21</v>
      </c>
      <c r="P111" s="360">
        <v>19.34</v>
      </c>
      <c r="Q111" s="360">
        <v>14.39</v>
      </c>
      <c r="R111" s="360">
        <v>0</v>
      </c>
      <c r="S111" s="360">
        <v>75.078616999999994</v>
      </c>
      <c r="T111" s="360">
        <v>0</v>
      </c>
      <c r="U111" s="360">
        <v>723.142292</v>
      </c>
      <c r="V111" s="360">
        <v>723.142292</v>
      </c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</row>
    <row r="112" spans="1:50" s="350" customFormat="1" ht="17.25" thickBot="1">
      <c r="A112" s="349">
        <v>64</v>
      </c>
      <c r="B112" s="349" t="s">
        <v>341</v>
      </c>
      <c r="C112" s="349">
        <v>338.31</v>
      </c>
      <c r="D112" s="349">
        <v>0</v>
      </c>
      <c r="E112" s="349">
        <v>23.32</v>
      </c>
      <c r="F112" s="349">
        <v>-7.13</v>
      </c>
      <c r="G112" s="349">
        <v>194.52</v>
      </c>
      <c r="H112" s="349">
        <v>125.37</v>
      </c>
      <c r="I112" s="349">
        <v>0</v>
      </c>
      <c r="J112" s="349"/>
      <c r="K112" s="347">
        <v>674.39</v>
      </c>
      <c r="L112" s="343"/>
      <c r="M112" s="360">
        <v>648.54367500000001</v>
      </c>
      <c r="N112" s="360">
        <v>0</v>
      </c>
      <c r="O112" s="360">
        <v>-34.21</v>
      </c>
      <c r="P112" s="360">
        <v>19.34</v>
      </c>
      <c r="Q112" s="360">
        <v>14.39</v>
      </c>
      <c r="R112" s="360">
        <v>0</v>
      </c>
      <c r="S112" s="360">
        <v>75.078616999999994</v>
      </c>
      <c r="T112" s="360">
        <v>0</v>
      </c>
      <c r="U112" s="360">
        <v>723.142292</v>
      </c>
      <c r="V112" s="360">
        <v>723.142292</v>
      </c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</row>
    <row r="113" spans="1:50" s="350" customFormat="1" ht="17.25" thickBot="1">
      <c r="A113" s="349">
        <v>65</v>
      </c>
      <c r="B113" s="349" t="s">
        <v>342</v>
      </c>
      <c r="C113" s="349">
        <v>334.21</v>
      </c>
      <c r="D113" s="349">
        <v>0</v>
      </c>
      <c r="E113" s="349">
        <v>23.32</v>
      </c>
      <c r="F113" s="349">
        <v>-7.13</v>
      </c>
      <c r="G113" s="349">
        <v>194.52</v>
      </c>
      <c r="H113" s="349">
        <v>119.53</v>
      </c>
      <c r="I113" s="349">
        <v>0</v>
      </c>
      <c r="J113" s="349"/>
      <c r="K113" s="347">
        <v>664.45</v>
      </c>
      <c r="L113" s="343"/>
      <c r="M113" s="360">
        <v>648.412643</v>
      </c>
      <c r="N113" s="360">
        <v>0</v>
      </c>
      <c r="O113" s="360">
        <v>-34.21</v>
      </c>
      <c r="P113" s="360">
        <v>19.34</v>
      </c>
      <c r="Q113" s="360">
        <v>12.92</v>
      </c>
      <c r="R113" s="360">
        <v>0</v>
      </c>
      <c r="S113" s="360">
        <v>75.078616999999994</v>
      </c>
      <c r="T113" s="360">
        <v>0</v>
      </c>
      <c r="U113" s="360">
        <v>721.54125999999997</v>
      </c>
      <c r="V113" s="360">
        <v>721.54125999999997</v>
      </c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</row>
    <row r="114" spans="1:50" s="350" customFormat="1" ht="17.25" thickBot="1">
      <c r="A114" s="349">
        <v>66</v>
      </c>
      <c r="B114" s="349" t="s">
        <v>343</v>
      </c>
      <c r="C114" s="349">
        <v>262.72000000000003</v>
      </c>
      <c r="D114" s="349">
        <v>0</v>
      </c>
      <c r="E114" s="349">
        <v>23.32</v>
      </c>
      <c r="F114" s="349">
        <v>-7.13</v>
      </c>
      <c r="G114" s="349">
        <v>194.52</v>
      </c>
      <c r="H114" s="349">
        <v>120.51</v>
      </c>
      <c r="I114" s="349">
        <v>0</v>
      </c>
      <c r="J114" s="349"/>
      <c r="K114" s="347">
        <v>593.94000000000005</v>
      </c>
      <c r="L114" s="343"/>
      <c r="M114" s="360">
        <v>638.71939499999996</v>
      </c>
      <c r="N114" s="360">
        <v>0</v>
      </c>
      <c r="O114" s="360">
        <v>-34.21</v>
      </c>
      <c r="P114" s="360">
        <v>19.34</v>
      </c>
      <c r="Q114" s="360">
        <v>12.92</v>
      </c>
      <c r="R114" s="360">
        <v>0</v>
      </c>
      <c r="S114" s="360">
        <v>75.078616999999994</v>
      </c>
      <c r="T114" s="360">
        <v>0</v>
      </c>
      <c r="U114" s="360">
        <v>711.84801200000004</v>
      </c>
      <c r="V114" s="360">
        <v>711.84801200000004</v>
      </c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</row>
    <row r="115" spans="1:50" s="350" customFormat="1" ht="17.25" thickBot="1">
      <c r="A115" s="349">
        <v>67</v>
      </c>
      <c r="B115" s="349" t="s">
        <v>344</v>
      </c>
      <c r="C115" s="349">
        <v>255.94</v>
      </c>
      <c r="D115" s="349">
        <v>0</v>
      </c>
      <c r="E115" s="349">
        <v>23.32</v>
      </c>
      <c r="F115" s="349">
        <v>-7.13</v>
      </c>
      <c r="G115" s="349">
        <v>194.52</v>
      </c>
      <c r="H115" s="349">
        <v>125.17</v>
      </c>
      <c r="I115" s="349">
        <v>0</v>
      </c>
      <c r="J115" s="349"/>
      <c r="K115" s="347">
        <v>591.82000000000005</v>
      </c>
      <c r="L115" s="343"/>
      <c r="M115" s="360">
        <v>608.78243599999996</v>
      </c>
      <c r="N115" s="360">
        <v>0</v>
      </c>
      <c r="O115" s="360">
        <v>-34.21</v>
      </c>
      <c r="P115" s="360">
        <v>19.34</v>
      </c>
      <c r="Q115" s="360">
        <v>12.92</v>
      </c>
      <c r="R115" s="360">
        <v>0</v>
      </c>
      <c r="S115" s="360">
        <v>75.078616999999994</v>
      </c>
      <c r="T115" s="360">
        <v>0</v>
      </c>
      <c r="U115" s="360">
        <v>681.91105300000004</v>
      </c>
      <c r="V115" s="360">
        <v>681.91105300000004</v>
      </c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</row>
    <row r="116" spans="1:50" s="350" customFormat="1" ht="17.25" thickBot="1">
      <c r="A116" s="349">
        <v>68</v>
      </c>
      <c r="B116" s="349" t="s">
        <v>345</v>
      </c>
      <c r="C116" s="349">
        <v>283.32</v>
      </c>
      <c r="D116" s="349">
        <v>0</v>
      </c>
      <c r="E116" s="349">
        <v>23.32</v>
      </c>
      <c r="F116" s="349">
        <v>-7.13</v>
      </c>
      <c r="G116" s="349">
        <v>194.52</v>
      </c>
      <c r="H116" s="349">
        <v>50.28</v>
      </c>
      <c r="I116" s="349">
        <v>0</v>
      </c>
      <c r="J116" s="349"/>
      <c r="K116" s="347">
        <v>544.30999999999995</v>
      </c>
      <c r="L116" s="343"/>
      <c r="M116" s="360">
        <v>608.77847299999996</v>
      </c>
      <c r="N116" s="360">
        <v>0</v>
      </c>
      <c r="O116" s="360">
        <v>-34.21</v>
      </c>
      <c r="P116" s="360">
        <v>19.34</v>
      </c>
      <c r="Q116" s="360">
        <v>12.92</v>
      </c>
      <c r="R116" s="360">
        <v>0</v>
      </c>
      <c r="S116" s="360">
        <v>75.078616999999994</v>
      </c>
      <c r="T116" s="360">
        <v>0</v>
      </c>
      <c r="U116" s="360">
        <v>681.90709000000004</v>
      </c>
      <c r="V116" s="360">
        <v>681.90709000000004</v>
      </c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</row>
    <row r="117" spans="1:50" s="350" customFormat="1" ht="17.25" thickBot="1">
      <c r="A117" s="349">
        <v>69</v>
      </c>
      <c r="B117" s="349" t="s">
        <v>346</v>
      </c>
      <c r="C117" s="349">
        <v>270.79000000000002</v>
      </c>
      <c r="D117" s="349">
        <v>0</v>
      </c>
      <c r="E117" s="349">
        <v>23.32</v>
      </c>
      <c r="F117" s="349">
        <v>-7.13</v>
      </c>
      <c r="G117" s="349">
        <v>194.52</v>
      </c>
      <c r="H117" s="349">
        <v>-10.38</v>
      </c>
      <c r="I117" s="349">
        <v>0</v>
      </c>
      <c r="J117" s="349"/>
      <c r="K117" s="347">
        <v>471.12</v>
      </c>
      <c r="L117" s="343"/>
      <c r="M117" s="360">
        <v>613.58370200000002</v>
      </c>
      <c r="N117" s="360">
        <v>0</v>
      </c>
      <c r="O117" s="360">
        <v>-34.21</v>
      </c>
      <c r="P117" s="360">
        <v>19.34</v>
      </c>
      <c r="Q117" s="360">
        <v>18.010000000000002</v>
      </c>
      <c r="R117" s="360">
        <v>0</v>
      </c>
      <c r="S117" s="360">
        <v>0</v>
      </c>
      <c r="T117" s="360">
        <v>0</v>
      </c>
      <c r="U117" s="360">
        <v>616.723702</v>
      </c>
      <c r="V117" s="360">
        <v>616.723702</v>
      </c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</row>
    <row r="118" spans="1:50" s="350" customFormat="1" ht="17.25" thickBot="1">
      <c r="A118" s="349">
        <v>70</v>
      </c>
      <c r="B118" s="349" t="s">
        <v>347</v>
      </c>
      <c r="C118" s="349">
        <v>276.18</v>
      </c>
      <c r="D118" s="349">
        <v>0</v>
      </c>
      <c r="E118" s="349">
        <v>23.32</v>
      </c>
      <c r="F118" s="349">
        <v>-7.13</v>
      </c>
      <c r="G118" s="349">
        <v>194.52</v>
      </c>
      <c r="H118" s="349">
        <v>-24.54</v>
      </c>
      <c r="I118" s="349">
        <v>0</v>
      </c>
      <c r="J118" s="349"/>
      <c r="K118" s="347">
        <v>462.35</v>
      </c>
      <c r="L118" s="343"/>
      <c r="M118" s="360">
        <v>621.26142200000004</v>
      </c>
      <c r="N118" s="360">
        <v>0</v>
      </c>
      <c r="O118" s="360">
        <v>-34.21</v>
      </c>
      <c r="P118" s="360">
        <v>19.34</v>
      </c>
      <c r="Q118" s="360">
        <v>18.010000000000002</v>
      </c>
      <c r="R118" s="360">
        <v>0</v>
      </c>
      <c r="S118" s="360">
        <v>0</v>
      </c>
      <c r="T118" s="360">
        <v>0</v>
      </c>
      <c r="U118" s="360">
        <v>624.40142200000003</v>
      </c>
      <c r="V118" s="360">
        <v>624.40142200000003</v>
      </c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</row>
    <row r="119" spans="1:50" s="350" customFormat="1" ht="17.25" thickBot="1">
      <c r="A119" s="349">
        <v>71</v>
      </c>
      <c r="B119" s="349" t="s">
        <v>348</v>
      </c>
      <c r="C119" s="349">
        <v>280.52</v>
      </c>
      <c r="D119" s="349">
        <v>0</v>
      </c>
      <c r="E119" s="349">
        <v>20.94</v>
      </c>
      <c r="F119" s="349">
        <v>-7.13</v>
      </c>
      <c r="G119" s="349">
        <v>194.52</v>
      </c>
      <c r="H119" s="349">
        <v>-129.85</v>
      </c>
      <c r="I119" s="349">
        <v>0</v>
      </c>
      <c r="J119" s="349"/>
      <c r="K119" s="347">
        <v>359</v>
      </c>
      <c r="L119" s="343"/>
      <c r="M119" s="360">
        <v>622.16857600000003</v>
      </c>
      <c r="N119" s="360">
        <v>0</v>
      </c>
      <c r="O119" s="360">
        <v>-34.21</v>
      </c>
      <c r="P119" s="360">
        <v>19.34</v>
      </c>
      <c r="Q119" s="360">
        <v>18.010000000000002</v>
      </c>
      <c r="R119" s="360">
        <v>0</v>
      </c>
      <c r="S119" s="360">
        <v>0</v>
      </c>
      <c r="T119" s="360">
        <v>0</v>
      </c>
      <c r="U119" s="360">
        <v>625.30857600000002</v>
      </c>
      <c r="V119" s="360">
        <v>625.30857600000002</v>
      </c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</row>
    <row r="120" spans="1:50" s="350" customFormat="1" ht="17.25" thickBot="1">
      <c r="A120" s="349">
        <v>72</v>
      </c>
      <c r="B120" s="349" t="s">
        <v>349</v>
      </c>
      <c r="C120" s="349">
        <v>291.3</v>
      </c>
      <c r="D120" s="349">
        <v>0</v>
      </c>
      <c r="E120" s="349">
        <v>20.94</v>
      </c>
      <c r="F120" s="349">
        <v>-7.13</v>
      </c>
      <c r="G120" s="349">
        <v>194.52</v>
      </c>
      <c r="H120" s="349">
        <v>-67.77</v>
      </c>
      <c r="I120" s="349">
        <v>0</v>
      </c>
      <c r="J120" s="349"/>
      <c r="K120" s="347">
        <v>431.86</v>
      </c>
      <c r="L120" s="343"/>
      <c r="M120" s="360">
        <v>641.35077000000001</v>
      </c>
      <c r="N120" s="360">
        <v>0</v>
      </c>
      <c r="O120" s="360">
        <v>-34.21</v>
      </c>
      <c r="P120" s="360">
        <v>19.34</v>
      </c>
      <c r="Q120" s="360">
        <v>-40.64</v>
      </c>
      <c r="R120" s="360">
        <v>0</v>
      </c>
      <c r="S120" s="360">
        <v>0</v>
      </c>
      <c r="T120" s="360">
        <v>0</v>
      </c>
      <c r="U120" s="360">
        <v>585.84077000000002</v>
      </c>
      <c r="V120" s="360">
        <v>585.84077000000002</v>
      </c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</row>
    <row r="121" spans="1:50" s="350" customFormat="1" ht="17.25" thickBot="1">
      <c r="A121" s="349">
        <v>73</v>
      </c>
      <c r="B121" s="349" t="s">
        <v>350</v>
      </c>
      <c r="C121" s="349">
        <v>414.19</v>
      </c>
      <c r="D121" s="349">
        <v>0</v>
      </c>
      <c r="E121" s="349">
        <v>20.94</v>
      </c>
      <c r="F121" s="349">
        <v>-7.13</v>
      </c>
      <c r="G121" s="349">
        <v>194.52</v>
      </c>
      <c r="H121" s="349">
        <v>-92.81</v>
      </c>
      <c r="I121" s="349">
        <v>0</v>
      </c>
      <c r="J121" s="349"/>
      <c r="K121" s="347">
        <v>529.71</v>
      </c>
      <c r="L121" s="343"/>
      <c r="M121" s="360">
        <v>654.43398999999999</v>
      </c>
      <c r="N121" s="360">
        <v>0</v>
      </c>
      <c r="O121" s="360">
        <v>-34.21</v>
      </c>
      <c r="P121" s="360">
        <v>19.34</v>
      </c>
      <c r="Q121" s="360">
        <v>-96.11</v>
      </c>
      <c r="R121" s="360">
        <v>0</v>
      </c>
      <c r="S121" s="360">
        <v>0</v>
      </c>
      <c r="T121" s="360">
        <v>0</v>
      </c>
      <c r="U121" s="360">
        <v>543.45398999999998</v>
      </c>
      <c r="V121" s="360">
        <v>543.45398999999998</v>
      </c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</row>
    <row r="122" spans="1:50" s="350" customFormat="1" ht="17.25" thickBot="1">
      <c r="A122" s="349">
        <v>74</v>
      </c>
      <c r="B122" s="349" t="s">
        <v>351</v>
      </c>
      <c r="C122" s="349">
        <v>574.34</v>
      </c>
      <c r="D122" s="349">
        <v>0</v>
      </c>
      <c r="E122" s="349">
        <v>20.94</v>
      </c>
      <c r="F122" s="349">
        <v>-7.13</v>
      </c>
      <c r="G122" s="349">
        <v>194.52</v>
      </c>
      <c r="H122" s="349">
        <v>-205.78</v>
      </c>
      <c r="I122" s="349">
        <v>0</v>
      </c>
      <c r="J122" s="349"/>
      <c r="K122" s="347">
        <v>576.89</v>
      </c>
      <c r="L122" s="343"/>
      <c r="M122" s="360">
        <v>652.84706000000006</v>
      </c>
      <c r="N122" s="360">
        <v>0</v>
      </c>
      <c r="O122" s="360">
        <v>-34.21</v>
      </c>
      <c r="P122" s="360">
        <v>19.34</v>
      </c>
      <c r="Q122" s="360">
        <v>-134.53</v>
      </c>
      <c r="R122" s="360">
        <v>0</v>
      </c>
      <c r="S122" s="360">
        <v>0</v>
      </c>
      <c r="T122" s="360">
        <v>0</v>
      </c>
      <c r="U122" s="360">
        <v>503.44706000000002</v>
      </c>
      <c r="V122" s="360">
        <v>503.44706000000002</v>
      </c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</row>
    <row r="123" spans="1:50" s="350" customFormat="1" ht="17.25" thickBot="1">
      <c r="A123" s="349">
        <v>75</v>
      </c>
      <c r="B123" s="349" t="s">
        <v>352</v>
      </c>
      <c r="C123" s="349">
        <v>676.59</v>
      </c>
      <c r="D123" s="349">
        <v>0</v>
      </c>
      <c r="E123" s="349">
        <v>20.94</v>
      </c>
      <c r="F123" s="349">
        <v>-7.13</v>
      </c>
      <c r="G123" s="349">
        <v>194.52</v>
      </c>
      <c r="H123" s="349">
        <v>-183.39</v>
      </c>
      <c r="I123" s="349">
        <v>0</v>
      </c>
      <c r="J123" s="349"/>
      <c r="K123" s="347">
        <v>701.53</v>
      </c>
      <c r="L123" s="343"/>
      <c r="M123" s="360">
        <v>714.44564800000001</v>
      </c>
      <c r="N123" s="360">
        <v>0</v>
      </c>
      <c r="O123" s="360">
        <v>-34.21</v>
      </c>
      <c r="P123" s="360">
        <v>19.34</v>
      </c>
      <c r="Q123" s="360">
        <v>-190.15</v>
      </c>
      <c r="R123" s="360">
        <v>0</v>
      </c>
      <c r="S123" s="360">
        <v>0</v>
      </c>
      <c r="T123" s="360">
        <v>0</v>
      </c>
      <c r="U123" s="360">
        <v>509.42564800000002</v>
      </c>
      <c r="V123" s="360">
        <v>509.42564800000002</v>
      </c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</row>
    <row r="124" spans="1:50" s="350" customFormat="1" ht="17.25" thickBot="1">
      <c r="A124" s="349">
        <v>76</v>
      </c>
      <c r="B124" s="349" t="s">
        <v>353</v>
      </c>
      <c r="C124" s="349">
        <v>689.32</v>
      </c>
      <c r="D124" s="349">
        <v>0</v>
      </c>
      <c r="E124" s="349">
        <v>20.94</v>
      </c>
      <c r="F124" s="349">
        <v>-7.13</v>
      </c>
      <c r="G124" s="349">
        <v>194.52</v>
      </c>
      <c r="H124" s="349">
        <v>-141.66</v>
      </c>
      <c r="I124" s="349">
        <v>0</v>
      </c>
      <c r="J124" s="349"/>
      <c r="K124" s="347">
        <v>755.99</v>
      </c>
      <c r="L124" s="343"/>
      <c r="M124" s="360">
        <v>774.48268599999994</v>
      </c>
      <c r="N124" s="360">
        <v>0</v>
      </c>
      <c r="O124" s="360">
        <v>-34.21</v>
      </c>
      <c r="P124" s="360">
        <v>19.34</v>
      </c>
      <c r="Q124" s="360">
        <v>-251.82</v>
      </c>
      <c r="R124" s="360">
        <v>0</v>
      </c>
      <c r="S124" s="360">
        <v>0</v>
      </c>
      <c r="T124" s="360">
        <v>0</v>
      </c>
      <c r="U124" s="360">
        <v>507.792686</v>
      </c>
      <c r="V124" s="360">
        <v>507.792686</v>
      </c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</row>
    <row r="125" spans="1:50" s="350" customFormat="1" ht="17.25" thickBot="1">
      <c r="A125" s="349">
        <v>77</v>
      </c>
      <c r="B125" s="349" t="s">
        <v>354</v>
      </c>
      <c r="C125" s="349">
        <v>701.47</v>
      </c>
      <c r="D125" s="349">
        <v>0</v>
      </c>
      <c r="E125" s="349">
        <v>20.94</v>
      </c>
      <c r="F125" s="349">
        <v>-7.13</v>
      </c>
      <c r="G125" s="349">
        <v>194.52</v>
      </c>
      <c r="H125" s="349">
        <v>-219.8</v>
      </c>
      <c r="I125" s="349">
        <v>0</v>
      </c>
      <c r="J125" s="349"/>
      <c r="K125" s="347">
        <v>690</v>
      </c>
      <c r="L125" s="343"/>
      <c r="M125" s="360">
        <v>850.033142</v>
      </c>
      <c r="N125" s="360">
        <v>0</v>
      </c>
      <c r="O125" s="360">
        <v>-34.21</v>
      </c>
      <c r="P125" s="360">
        <v>19.34</v>
      </c>
      <c r="Q125" s="360">
        <v>-290.44</v>
      </c>
      <c r="R125" s="360">
        <v>0</v>
      </c>
      <c r="S125" s="360">
        <v>0</v>
      </c>
      <c r="T125" s="360">
        <v>0</v>
      </c>
      <c r="U125" s="360">
        <v>544.72314200000005</v>
      </c>
      <c r="V125" s="360">
        <v>544.72314200000005</v>
      </c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</row>
    <row r="126" spans="1:50" s="350" customFormat="1" ht="17.25" thickBot="1">
      <c r="A126" s="349">
        <v>78</v>
      </c>
      <c r="B126" s="349" t="s">
        <v>355</v>
      </c>
      <c r="C126" s="349">
        <v>691.97</v>
      </c>
      <c r="D126" s="349">
        <v>0</v>
      </c>
      <c r="E126" s="349">
        <v>20.94</v>
      </c>
      <c r="F126" s="349">
        <v>-7.13</v>
      </c>
      <c r="G126" s="349">
        <v>194.52</v>
      </c>
      <c r="H126" s="349">
        <v>-180.11</v>
      </c>
      <c r="I126" s="349">
        <v>0</v>
      </c>
      <c r="J126" s="349"/>
      <c r="K126" s="347">
        <v>720.19</v>
      </c>
      <c r="L126" s="343"/>
      <c r="M126" s="360">
        <v>850.14516000000003</v>
      </c>
      <c r="N126" s="360">
        <v>0</v>
      </c>
      <c r="O126" s="360">
        <v>-34.21</v>
      </c>
      <c r="P126" s="360">
        <v>19.34</v>
      </c>
      <c r="Q126" s="360">
        <v>-193.37</v>
      </c>
      <c r="R126" s="360">
        <v>0</v>
      </c>
      <c r="S126" s="360">
        <v>0</v>
      </c>
      <c r="T126" s="360">
        <v>0</v>
      </c>
      <c r="U126" s="360">
        <v>641.90516000000002</v>
      </c>
      <c r="V126" s="360">
        <v>641.90516000000002</v>
      </c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</row>
    <row r="127" spans="1:50" s="350" customFormat="1" ht="17.25" thickBot="1">
      <c r="A127" s="349">
        <v>79</v>
      </c>
      <c r="B127" s="349" t="s">
        <v>356</v>
      </c>
      <c r="C127" s="349">
        <v>586.76</v>
      </c>
      <c r="D127" s="349">
        <v>0</v>
      </c>
      <c r="E127" s="349">
        <v>20.94</v>
      </c>
      <c r="F127" s="349">
        <v>-7.13</v>
      </c>
      <c r="G127" s="349">
        <v>194.52</v>
      </c>
      <c r="H127" s="349">
        <v>-126.28</v>
      </c>
      <c r="I127" s="349">
        <v>0</v>
      </c>
      <c r="J127" s="349"/>
      <c r="K127" s="347">
        <v>668.81</v>
      </c>
      <c r="L127" s="343"/>
      <c r="M127" s="360">
        <v>835.69361800000001</v>
      </c>
      <c r="N127" s="360">
        <v>0</v>
      </c>
      <c r="O127" s="360">
        <v>-34.21</v>
      </c>
      <c r="P127" s="360">
        <v>19.34</v>
      </c>
      <c r="Q127" s="360">
        <v>-89.71</v>
      </c>
      <c r="R127" s="360">
        <v>0</v>
      </c>
      <c r="S127" s="360">
        <v>0</v>
      </c>
      <c r="T127" s="360">
        <v>0</v>
      </c>
      <c r="U127" s="360">
        <v>731.11361799999997</v>
      </c>
      <c r="V127" s="360">
        <v>731.11361799999997</v>
      </c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</row>
    <row r="128" spans="1:50" s="350" customFormat="1" ht="17.25" thickBot="1">
      <c r="A128" s="349">
        <v>80</v>
      </c>
      <c r="B128" s="349" t="s">
        <v>357</v>
      </c>
      <c r="C128" s="349">
        <v>454.81</v>
      </c>
      <c r="D128" s="349">
        <v>0</v>
      </c>
      <c r="E128" s="349">
        <v>20.94</v>
      </c>
      <c r="F128" s="349">
        <v>-7.13</v>
      </c>
      <c r="G128" s="349">
        <v>194.52</v>
      </c>
      <c r="H128" s="349">
        <v>-82.39</v>
      </c>
      <c r="I128" s="349">
        <v>0</v>
      </c>
      <c r="J128" s="349"/>
      <c r="K128" s="347">
        <v>580.75</v>
      </c>
      <c r="L128" s="343"/>
      <c r="M128" s="360">
        <v>827.42650800000001</v>
      </c>
      <c r="N128" s="360">
        <v>0</v>
      </c>
      <c r="O128" s="360">
        <v>-34.21</v>
      </c>
      <c r="P128" s="360">
        <v>19.34</v>
      </c>
      <c r="Q128" s="360">
        <v>-79.599999999999994</v>
      </c>
      <c r="R128" s="360">
        <v>0</v>
      </c>
      <c r="S128" s="360">
        <v>0</v>
      </c>
      <c r="T128" s="360">
        <v>0</v>
      </c>
      <c r="U128" s="360">
        <v>732.95650799999999</v>
      </c>
      <c r="V128" s="360">
        <v>732.95650799999999</v>
      </c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</row>
    <row r="129" spans="1:50" s="350" customFormat="1" ht="17.25" thickBot="1">
      <c r="A129" s="349">
        <v>81</v>
      </c>
      <c r="B129" s="349" t="s">
        <v>358</v>
      </c>
      <c r="C129" s="349">
        <v>439.22</v>
      </c>
      <c r="D129" s="349">
        <v>0</v>
      </c>
      <c r="E129" s="349">
        <v>20.94</v>
      </c>
      <c r="F129" s="349">
        <v>-7.13</v>
      </c>
      <c r="G129" s="349">
        <v>194.52</v>
      </c>
      <c r="H129" s="349">
        <v>37.54</v>
      </c>
      <c r="I129" s="349">
        <v>0</v>
      </c>
      <c r="J129" s="349"/>
      <c r="K129" s="347">
        <v>685.09</v>
      </c>
      <c r="L129" s="343"/>
      <c r="M129" s="360">
        <v>822.384097</v>
      </c>
      <c r="N129" s="360">
        <v>0</v>
      </c>
      <c r="O129" s="360">
        <v>-34.21</v>
      </c>
      <c r="P129" s="360">
        <v>48.95</v>
      </c>
      <c r="Q129" s="360">
        <v>-146.79</v>
      </c>
      <c r="R129" s="360">
        <v>0</v>
      </c>
      <c r="S129" s="360">
        <v>0</v>
      </c>
      <c r="T129" s="360">
        <v>0</v>
      </c>
      <c r="U129" s="360">
        <v>690.33409700000004</v>
      </c>
      <c r="V129" s="360">
        <v>690.33409700000004</v>
      </c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</row>
    <row r="130" spans="1:50" s="350" customFormat="1" ht="17.25" thickBot="1">
      <c r="A130" s="349">
        <v>82</v>
      </c>
      <c r="B130" s="349" t="s">
        <v>359</v>
      </c>
      <c r="C130" s="349">
        <v>408.83</v>
      </c>
      <c r="D130" s="349">
        <v>0</v>
      </c>
      <c r="E130" s="349">
        <v>20.94</v>
      </c>
      <c r="F130" s="349">
        <v>-7.13</v>
      </c>
      <c r="G130" s="349">
        <v>194.52</v>
      </c>
      <c r="H130" s="349">
        <v>34.619999999999997</v>
      </c>
      <c r="I130" s="349">
        <v>0</v>
      </c>
      <c r="J130" s="349"/>
      <c r="K130" s="347">
        <v>651.78</v>
      </c>
      <c r="L130" s="343"/>
      <c r="M130" s="360">
        <v>804.663185</v>
      </c>
      <c r="N130" s="360">
        <v>0</v>
      </c>
      <c r="O130" s="360">
        <v>-34.21</v>
      </c>
      <c r="P130" s="360">
        <v>33.630000000000003</v>
      </c>
      <c r="Q130" s="360">
        <v>-151.85</v>
      </c>
      <c r="R130" s="360">
        <v>0</v>
      </c>
      <c r="S130" s="360">
        <v>0</v>
      </c>
      <c r="T130" s="360">
        <v>0</v>
      </c>
      <c r="U130" s="360">
        <v>652.23318500000005</v>
      </c>
      <c r="V130" s="360">
        <v>652.23318500000005</v>
      </c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</row>
    <row r="131" spans="1:50" s="350" customFormat="1" ht="17.25" thickBot="1">
      <c r="A131" s="349">
        <v>83</v>
      </c>
      <c r="B131" s="349" t="s">
        <v>360</v>
      </c>
      <c r="C131" s="349">
        <v>399.11</v>
      </c>
      <c r="D131" s="349">
        <v>0</v>
      </c>
      <c r="E131" s="349">
        <v>20.94</v>
      </c>
      <c r="F131" s="349">
        <v>-7.13</v>
      </c>
      <c r="G131" s="349">
        <v>194.52</v>
      </c>
      <c r="H131" s="349">
        <v>52.42</v>
      </c>
      <c r="I131" s="349">
        <v>0</v>
      </c>
      <c r="J131" s="349"/>
      <c r="K131" s="347">
        <v>659.86</v>
      </c>
      <c r="L131" s="343"/>
      <c r="M131" s="360">
        <v>756.99663899999996</v>
      </c>
      <c r="N131" s="360">
        <v>0</v>
      </c>
      <c r="O131" s="360">
        <v>-34.21</v>
      </c>
      <c r="P131" s="360">
        <v>33.630000000000003</v>
      </c>
      <c r="Q131" s="360">
        <v>-136.58000000000001</v>
      </c>
      <c r="R131" s="360">
        <v>0</v>
      </c>
      <c r="S131" s="360">
        <v>0</v>
      </c>
      <c r="T131" s="360">
        <v>0</v>
      </c>
      <c r="U131" s="360">
        <v>619.83663899999999</v>
      </c>
      <c r="V131" s="360">
        <v>619.83663899999999</v>
      </c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</row>
    <row r="132" spans="1:50" s="350" customFormat="1" ht="17.25" thickBot="1">
      <c r="A132" s="349">
        <v>84</v>
      </c>
      <c r="B132" s="349" t="s">
        <v>361</v>
      </c>
      <c r="C132" s="349">
        <v>365.87</v>
      </c>
      <c r="D132" s="349">
        <v>0</v>
      </c>
      <c r="E132" s="349">
        <v>20.94</v>
      </c>
      <c r="F132" s="349">
        <v>-7.13</v>
      </c>
      <c r="G132" s="349">
        <v>194.52</v>
      </c>
      <c r="H132" s="349">
        <v>52.42</v>
      </c>
      <c r="I132" s="349">
        <v>0</v>
      </c>
      <c r="J132" s="349"/>
      <c r="K132" s="347">
        <v>626.62</v>
      </c>
      <c r="L132" s="343"/>
      <c r="M132" s="360">
        <v>773.92720799999995</v>
      </c>
      <c r="N132" s="360">
        <v>0</v>
      </c>
      <c r="O132" s="360">
        <v>-34.21</v>
      </c>
      <c r="P132" s="360">
        <v>33.630000000000003</v>
      </c>
      <c r="Q132" s="360">
        <v>-136.58000000000001</v>
      </c>
      <c r="R132" s="360">
        <v>0</v>
      </c>
      <c r="S132" s="360">
        <v>0</v>
      </c>
      <c r="T132" s="360">
        <v>0</v>
      </c>
      <c r="U132" s="360">
        <v>636.76720799999998</v>
      </c>
      <c r="V132" s="360">
        <v>636.76720799999998</v>
      </c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</row>
    <row r="133" spans="1:50" s="350" customFormat="1" ht="17.25" thickBot="1">
      <c r="A133" s="349">
        <v>85</v>
      </c>
      <c r="B133" s="349" t="s">
        <v>362</v>
      </c>
      <c r="C133" s="349">
        <v>366.17</v>
      </c>
      <c r="D133" s="349">
        <v>0</v>
      </c>
      <c r="E133" s="349">
        <v>20.94</v>
      </c>
      <c r="F133" s="349">
        <v>-7.13</v>
      </c>
      <c r="G133" s="349">
        <v>194.52</v>
      </c>
      <c r="H133" s="349">
        <v>29.44</v>
      </c>
      <c r="I133" s="349">
        <v>0</v>
      </c>
      <c r="J133" s="349"/>
      <c r="K133" s="347">
        <v>603.94000000000005</v>
      </c>
      <c r="L133" s="343"/>
      <c r="M133" s="360">
        <v>756.27737300000001</v>
      </c>
      <c r="N133" s="360">
        <v>0</v>
      </c>
      <c r="O133" s="360">
        <v>-34.21</v>
      </c>
      <c r="P133" s="360">
        <v>33.630000000000003</v>
      </c>
      <c r="Q133" s="360">
        <v>-68.03</v>
      </c>
      <c r="R133" s="360">
        <v>0</v>
      </c>
      <c r="S133" s="360">
        <v>0</v>
      </c>
      <c r="T133" s="360">
        <v>0</v>
      </c>
      <c r="U133" s="360">
        <v>687.667373</v>
      </c>
      <c r="V133" s="360">
        <v>687.667373</v>
      </c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</row>
    <row r="134" spans="1:50" s="350" customFormat="1" ht="17.25" thickBot="1">
      <c r="A134" s="349">
        <v>86</v>
      </c>
      <c r="B134" s="349" t="s">
        <v>363</v>
      </c>
      <c r="C134" s="349">
        <v>359.54</v>
      </c>
      <c r="D134" s="349">
        <v>0</v>
      </c>
      <c r="E134" s="349">
        <v>20.94</v>
      </c>
      <c r="F134" s="349">
        <v>-7.13</v>
      </c>
      <c r="G134" s="349">
        <v>194.52</v>
      </c>
      <c r="H134" s="349">
        <v>-8.2200000000000006</v>
      </c>
      <c r="I134" s="349">
        <v>0</v>
      </c>
      <c r="J134" s="349"/>
      <c r="K134" s="347">
        <v>559.65</v>
      </c>
      <c r="L134" s="343"/>
      <c r="M134" s="360">
        <v>792.26947800000005</v>
      </c>
      <c r="N134" s="360">
        <v>0</v>
      </c>
      <c r="O134" s="360">
        <v>-34.21</v>
      </c>
      <c r="P134" s="360">
        <v>33.630000000000003</v>
      </c>
      <c r="Q134" s="360">
        <v>-76.12</v>
      </c>
      <c r="R134" s="360">
        <v>0</v>
      </c>
      <c r="S134" s="360">
        <v>0</v>
      </c>
      <c r="T134" s="360">
        <v>0</v>
      </c>
      <c r="U134" s="360">
        <v>715.569478</v>
      </c>
      <c r="V134" s="360">
        <v>715.569478</v>
      </c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</row>
    <row r="135" spans="1:50" s="350" customFormat="1" ht="17.25" thickBot="1">
      <c r="A135" s="349">
        <v>87</v>
      </c>
      <c r="B135" s="349" t="s">
        <v>364</v>
      </c>
      <c r="C135" s="349">
        <v>362.59</v>
      </c>
      <c r="D135" s="349">
        <v>0</v>
      </c>
      <c r="E135" s="349">
        <v>20.94</v>
      </c>
      <c r="F135" s="349">
        <v>-7.13</v>
      </c>
      <c r="G135" s="349">
        <v>194.52</v>
      </c>
      <c r="H135" s="349">
        <v>-43.12</v>
      </c>
      <c r="I135" s="349">
        <v>0</v>
      </c>
      <c r="J135" s="349"/>
      <c r="K135" s="347">
        <v>527.79999999999995</v>
      </c>
      <c r="L135" s="343"/>
      <c r="M135" s="360">
        <v>772.90185099999997</v>
      </c>
      <c r="N135" s="360">
        <v>0</v>
      </c>
      <c r="O135" s="360">
        <v>-34.21</v>
      </c>
      <c r="P135" s="360">
        <v>33.630000000000003</v>
      </c>
      <c r="Q135" s="360">
        <v>-49.63</v>
      </c>
      <c r="R135" s="360">
        <v>0</v>
      </c>
      <c r="S135" s="360">
        <v>0</v>
      </c>
      <c r="T135" s="360">
        <v>0</v>
      </c>
      <c r="U135" s="360">
        <v>722.69185100000004</v>
      </c>
      <c r="V135" s="360">
        <v>722.69185100000004</v>
      </c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</row>
    <row r="136" spans="1:50" s="350" customFormat="1" ht="17.25" thickBot="1">
      <c r="A136" s="349">
        <v>88</v>
      </c>
      <c r="B136" s="349" t="s">
        <v>365</v>
      </c>
      <c r="C136" s="349">
        <v>362.59</v>
      </c>
      <c r="D136" s="349">
        <v>0</v>
      </c>
      <c r="E136" s="349">
        <v>20.94</v>
      </c>
      <c r="F136" s="349">
        <v>-7.13</v>
      </c>
      <c r="G136" s="349">
        <v>194.52</v>
      </c>
      <c r="H136" s="349">
        <v>-75.47</v>
      </c>
      <c r="I136" s="349">
        <v>0</v>
      </c>
      <c r="J136" s="349"/>
      <c r="K136" s="347">
        <v>495.45</v>
      </c>
      <c r="L136" s="343"/>
      <c r="M136" s="360">
        <v>784.80839900000001</v>
      </c>
      <c r="N136" s="360">
        <v>0</v>
      </c>
      <c r="O136" s="360">
        <v>-34.21</v>
      </c>
      <c r="P136" s="360">
        <v>33.630000000000003</v>
      </c>
      <c r="Q136" s="360">
        <v>-52.66</v>
      </c>
      <c r="R136" s="360">
        <v>0</v>
      </c>
      <c r="S136" s="360">
        <v>0</v>
      </c>
      <c r="T136" s="360">
        <v>0</v>
      </c>
      <c r="U136" s="360">
        <v>731.568399</v>
      </c>
      <c r="V136" s="360">
        <v>731.568399</v>
      </c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  <c r="AP136" s="343"/>
      <c r="AQ136" s="343"/>
      <c r="AR136" s="343"/>
      <c r="AS136" s="343"/>
      <c r="AT136" s="343"/>
      <c r="AU136" s="343"/>
      <c r="AV136" s="343"/>
      <c r="AW136" s="343"/>
      <c r="AX136" s="343"/>
    </row>
    <row r="137" spans="1:50" s="350" customFormat="1" ht="17.25" thickBot="1">
      <c r="A137" s="349">
        <v>89</v>
      </c>
      <c r="B137" s="349" t="s">
        <v>366</v>
      </c>
      <c r="C137" s="349">
        <v>357.82</v>
      </c>
      <c r="D137" s="349">
        <v>0</v>
      </c>
      <c r="E137" s="349">
        <v>23.32</v>
      </c>
      <c r="F137" s="349">
        <v>-7.13</v>
      </c>
      <c r="G137" s="349">
        <v>194.52</v>
      </c>
      <c r="H137" s="349">
        <v>-72.260000000000005</v>
      </c>
      <c r="I137" s="349">
        <v>0</v>
      </c>
      <c r="J137" s="349"/>
      <c r="K137" s="347">
        <v>496.27</v>
      </c>
      <c r="L137" s="343"/>
      <c r="M137" s="360">
        <v>796.15546500000005</v>
      </c>
      <c r="N137" s="360">
        <v>0</v>
      </c>
      <c r="O137" s="360">
        <v>-34.21</v>
      </c>
      <c r="P137" s="360">
        <v>33.630000000000003</v>
      </c>
      <c r="Q137" s="360">
        <v>-84.46</v>
      </c>
      <c r="R137" s="360">
        <v>0</v>
      </c>
      <c r="S137" s="360">
        <v>0</v>
      </c>
      <c r="T137" s="360">
        <v>0</v>
      </c>
      <c r="U137" s="360">
        <v>711.11546499999997</v>
      </c>
      <c r="V137" s="360">
        <v>711.11546499999997</v>
      </c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  <c r="AP137" s="343"/>
      <c r="AQ137" s="343"/>
      <c r="AR137" s="343"/>
      <c r="AS137" s="343"/>
      <c r="AT137" s="343"/>
      <c r="AU137" s="343"/>
      <c r="AV137" s="343"/>
      <c r="AW137" s="343"/>
      <c r="AX137" s="343"/>
    </row>
    <row r="138" spans="1:50" s="350" customFormat="1" ht="17.25" thickBot="1">
      <c r="A138" s="349">
        <v>90</v>
      </c>
      <c r="B138" s="349" t="s">
        <v>367</v>
      </c>
      <c r="C138" s="349">
        <v>409.43</v>
      </c>
      <c r="D138" s="349">
        <v>0</v>
      </c>
      <c r="E138" s="349">
        <v>23.32</v>
      </c>
      <c r="F138" s="349">
        <v>-7.13</v>
      </c>
      <c r="G138" s="349">
        <v>194.52</v>
      </c>
      <c r="H138" s="349">
        <v>-99.74</v>
      </c>
      <c r="I138" s="349">
        <v>0</v>
      </c>
      <c r="J138" s="349"/>
      <c r="K138" s="347">
        <v>520.4</v>
      </c>
      <c r="L138" s="343"/>
      <c r="M138" s="360">
        <v>802.65518799999995</v>
      </c>
      <c r="N138" s="360">
        <v>0</v>
      </c>
      <c r="O138" s="360">
        <v>-34.21</v>
      </c>
      <c r="P138" s="360">
        <v>33.630000000000003</v>
      </c>
      <c r="Q138" s="360">
        <v>-94.04</v>
      </c>
      <c r="R138" s="360">
        <v>0</v>
      </c>
      <c r="S138" s="360">
        <v>0</v>
      </c>
      <c r="T138" s="360">
        <v>0</v>
      </c>
      <c r="U138" s="360">
        <v>708.03518799999995</v>
      </c>
      <c r="V138" s="360">
        <v>708.03518799999995</v>
      </c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</row>
    <row r="139" spans="1:50" s="350" customFormat="1" ht="17.25" thickBot="1">
      <c r="A139" s="349">
        <v>91</v>
      </c>
      <c r="B139" s="349" t="s">
        <v>368</v>
      </c>
      <c r="C139" s="349">
        <v>412.09</v>
      </c>
      <c r="D139" s="349">
        <v>0</v>
      </c>
      <c r="E139" s="349">
        <v>23.32</v>
      </c>
      <c r="F139" s="349">
        <v>-7.13</v>
      </c>
      <c r="G139" s="349">
        <v>194.52</v>
      </c>
      <c r="H139" s="349">
        <v>-130.27000000000001</v>
      </c>
      <c r="I139" s="349">
        <v>0</v>
      </c>
      <c r="J139" s="349"/>
      <c r="K139" s="347">
        <v>492.53</v>
      </c>
      <c r="L139" s="343"/>
      <c r="M139" s="360">
        <v>784.98960999999997</v>
      </c>
      <c r="N139" s="360">
        <v>0</v>
      </c>
      <c r="O139" s="360">
        <v>-34.21</v>
      </c>
      <c r="P139" s="360">
        <v>33.630000000000003</v>
      </c>
      <c r="Q139" s="360">
        <v>-100.1</v>
      </c>
      <c r="R139" s="360">
        <v>0</v>
      </c>
      <c r="S139" s="360">
        <v>0</v>
      </c>
      <c r="T139" s="360">
        <v>0</v>
      </c>
      <c r="U139" s="360">
        <v>684.30961000000002</v>
      </c>
      <c r="V139" s="360">
        <v>684.30961000000002</v>
      </c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  <c r="AP139" s="343"/>
      <c r="AQ139" s="343"/>
      <c r="AR139" s="343"/>
      <c r="AS139" s="343"/>
      <c r="AT139" s="343"/>
      <c r="AU139" s="343"/>
      <c r="AV139" s="343"/>
      <c r="AW139" s="343"/>
      <c r="AX139" s="343"/>
    </row>
    <row r="140" spans="1:50" s="350" customFormat="1" ht="17.25" thickBot="1">
      <c r="A140" s="349">
        <v>92</v>
      </c>
      <c r="B140" s="349" t="s">
        <v>369</v>
      </c>
      <c r="C140" s="349">
        <v>413.12</v>
      </c>
      <c r="D140" s="349">
        <v>0</v>
      </c>
      <c r="E140" s="349">
        <v>23.32</v>
      </c>
      <c r="F140" s="349">
        <v>-7.13</v>
      </c>
      <c r="G140" s="349">
        <v>194.52</v>
      </c>
      <c r="H140" s="349">
        <v>-140.44</v>
      </c>
      <c r="I140" s="349">
        <v>0</v>
      </c>
      <c r="J140" s="349"/>
      <c r="K140" s="347">
        <v>483.39</v>
      </c>
      <c r="L140" s="343"/>
      <c r="M140" s="360">
        <v>791.88357900000005</v>
      </c>
      <c r="N140" s="360">
        <v>0</v>
      </c>
      <c r="O140" s="360">
        <v>-34.21</v>
      </c>
      <c r="P140" s="360">
        <v>33.630000000000003</v>
      </c>
      <c r="Q140" s="360">
        <v>-111.23</v>
      </c>
      <c r="R140" s="360">
        <v>0</v>
      </c>
      <c r="S140" s="360">
        <v>46.924135999999997</v>
      </c>
      <c r="T140" s="360">
        <v>0</v>
      </c>
      <c r="U140" s="360">
        <v>726.99771499999997</v>
      </c>
      <c r="V140" s="360">
        <v>726.99771499999997</v>
      </c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  <c r="AP140" s="343"/>
      <c r="AQ140" s="343"/>
      <c r="AR140" s="343"/>
      <c r="AS140" s="343"/>
      <c r="AT140" s="343"/>
      <c r="AU140" s="343"/>
      <c r="AV140" s="343"/>
      <c r="AW140" s="343"/>
      <c r="AX140" s="343"/>
    </row>
    <row r="141" spans="1:50" s="350" customFormat="1" ht="17.25" thickBot="1">
      <c r="A141" s="349">
        <v>93</v>
      </c>
      <c r="B141" s="349" t="s">
        <v>370</v>
      </c>
      <c r="C141" s="349">
        <v>402.24</v>
      </c>
      <c r="D141" s="349">
        <v>0</v>
      </c>
      <c r="E141" s="349">
        <v>23.32</v>
      </c>
      <c r="F141" s="349">
        <v>-7.13</v>
      </c>
      <c r="G141" s="349">
        <v>194.52</v>
      </c>
      <c r="H141" s="349">
        <v>-91.59</v>
      </c>
      <c r="I141" s="349">
        <v>0</v>
      </c>
      <c r="J141" s="349"/>
      <c r="K141" s="347">
        <v>521.36</v>
      </c>
      <c r="L141" s="343"/>
      <c r="M141" s="360">
        <v>766.80113800000004</v>
      </c>
      <c r="N141" s="360">
        <v>0</v>
      </c>
      <c r="O141" s="360">
        <v>-34.21</v>
      </c>
      <c r="P141" s="360">
        <v>33.630000000000003</v>
      </c>
      <c r="Q141" s="360">
        <v>-94.03</v>
      </c>
      <c r="R141" s="360">
        <v>0</v>
      </c>
      <c r="S141" s="360">
        <v>0</v>
      </c>
      <c r="T141" s="360">
        <v>0</v>
      </c>
      <c r="U141" s="360">
        <v>672.19113800000002</v>
      </c>
      <c r="V141" s="360">
        <v>672.19113800000002</v>
      </c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  <c r="AP141" s="343"/>
      <c r="AQ141" s="343"/>
      <c r="AR141" s="343"/>
      <c r="AS141" s="343"/>
      <c r="AT141" s="343"/>
      <c r="AU141" s="343"/>
      <c r="AV141" s="343"/>
      <c r="AW141" s="343"/>
      <c r="AX141" s="343"/>
    </row>
    <row r="142" spans="1:50" s="350" customFormat="1" ht="17.25" thickBot="1">
      <c r="A142" s="349">
        <v>94</v>
      </c>
      <c r="B142" s="349" t="s">
        <v>371</v>
      </c>
      <c r="C142" s="349">
        <v>402.26</v>
      </c>
      <c r="D142" s="349">
        <v>0</v>
      </c>
      <c r="E142" s="349">
        <v>23.32</v>
      </c>
      <c r="F142" s="349">
        <v>-7.13</v>
      </c>
      <c r="G142" s="349">
        <v>194.52</v>
      </c>
      <c r="H142" s="349">
        <v>-138.41</v>
      </c>
      <c r="I142" s="349">
        <v>0</v>
      </c>
      <c r="J142" s="349"/>
      <c r="K142" s="347">
        <v>474.56</v>
      </c>
      <c r="L142" s="343"/>
      <c r="M142" s="360">
        <v>760.95387300000004</v>
      </c>
      <c r="N142" s="360">
        <v>0</v>
      </c>
      <c r="O142" s="360">
        <v>-34.21</v>
      </c>
      <c r="P142" s="360">
        <v>33.630000000000003</v>
      </c>
      <c r="Q142" s="360">
        <v>-96.06</v>
      </c>
      <c r="R142" s="360">
        <v>0</v>
      </c>
      <c r="S142" s="360">
        <v>0</v>
      </c>
      <c r="T142" s="360">
        <v>0</v>
      </c>
      <c r="U142" s="360">
        <v>664.31387299999994</v>
      </c>
      <c r="V142" s="360">
        <v>664.31387299999994</v>
      </c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</row>
    <row r="143" spans="1:50" s="350" customFormat="1" ht="17.25" thickBot="1">
      <c r="A143" s="349">
        <v>95</v>
      </c>
      <c r="B143" s="349" t="s">
        <v>372</v>
      </c>
      <c r="C143" s="349">
        <v>403.3</v>
      </c>
      <c r="D143" s="349">
        <v>0</v>
      </c>
      <c r="E143" s="349">
        <v>23.32</v>
      </c>
      <c r="F143" s="349">
        <v>-7.13</v>
      </c>
      <c r="G143" s="349">
        <v>194.52</v>
      </c>
      <c r="H143" s="349">
        <v>-138.41</v>
      </c>
      <c r="I143" s="349">
        <v>0</v>
      </c>
      <c r="J143" s="349"/>
      <c r="K143" s="347">
        <v>475.6</v>
      </c>
      <c r="L143" s="343"/>
      <c r="M143" s="360">
        <v>742.91208400000005</v>
      </c>
      <c r="N143" s="360">
        <v>0</v>
      </c>
      <c r="O143" s="360">
        <v>-34.21</v>
      </c>
      <c r="P143" s="360">
        <v>33.630000000000003</v>
      </c>
      <c r="Q143" s="360">
        <v>-92.01</v>
      </c>
      <c r="R143" s="360">
        <v>0</v>
      </c>
      <c r="S143" s="360">
        <v>0</v>
      </c>
      <c r="T143" s="360">
        <v>0</v>
      </c>
      <c r="U143" s="360">
        <v>650.32208400000002</v>
      </c>
      <c r="V143" s="360">
        <v>650.32208400000002</v>
      </c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  <c r="AP143" s="343"/>
      <c r="AQ143" s="343"/>
      <c r="AR143" s="343"/>
      <c r="AS143" s="343"/>
      <c r="AT143" s="343"/>
      <c r="AU143" s="343"/>
      <c r="AV143" s="343"/>
      <c r="AW143" s="343"/>
      <c r="AX143" s="343"/>
    </row>
    <row r="144" spans="1:50" s="350" customFormat="1" ht="17.25" thickBot="1">
      <c r="A144" s="349">
        <v>96</v>
      </c>
      <c r="B144" s="349" t="s">
        <v>373</v>
      </c>
      <c r="C144" s="349">
        <v>403.31</v>
      </c>
      <c r="D144" s="349">
        <v>0</v>
      </c>
      <c r="E144" s="349">
        <v>23.32</v>
      </c>
      <c r="F144" s="349">
        <v>-7.13</v>
      </c>
      <c r="G144" s="349">
        <v>194.52</v>
      </c>
      <c r="H144" s="349">
        <v>-157.74</v>
      </c>
      <c r="I144" s="349">
        <v>0</v>
      </c>
      <c r="J144" s="349"/>
      <c r="K144" s="347">
        <v>456.28</v>
      </c>
      <c r="L144" s="343"/>
      <c r="M144" s="360">
        <v>668.67105400000003</v>
      </c>
      <c r="N144" s="360">
        <v>0</v>
      </c>
      <c r="O144" s="360">
        <v>-34.21</v>
      </c>
      <c r="P144" s="360">
        <v>33.630000000000003</v>
      </c>
      <c r="Q144" s="360">
        <v>-98.08</v>
      </c>
      <c r="R144" s="360">
        <v>0</v>
      </c>
      <c r="S144" s="360">
        <v>0</v>
      </c>
      <c r="T144" s="360">
        <v>0</v>
      </c>
      <c r="U144" s="360">
        <v>570.01105399999994</v>
      </c>
      <c r="V144" s="360">
        <v>570.01105399999994</v>
      </c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</row>
    <row r="145" spans="1:50" s="350" customFormat="1" ht="12.75" customHeight="1" thickBot="1">
      <c r="A145" s="662" t="s">
        <v>374</v>
      </c>
      <c r="B145" s="663"/>
      <c r="C145" s="347">
        <v>9745.43</v>
      </c>
      <c r="D145" s="347">
        <v>0</v>
      </c>
      <c r="E145" s="347">
        <v>540.64</v>
      </c>
      <c r="F145" s="347">
        <v>-171.12</v>
      </c>
      <c r="G145" s="347">
        <v>4783.84</v>
      </c>
      <c r="H145" s="347">
        <v>1411.42</v>
      </c>
      <c r="I145" s="347">
        <v>0</v>
      </c>
      <c r="J145" s="347"/>
      <c r="K145" s="347">
        <v>16310.21</v>
      </c>
      <c r="L145" s="343"/>
      <c r="M145" s="360">
        <v>15357.164992</v>
      </c>
      <c r="N145" s="360">
        <v>0</v>
      </c>
      <c r="O145" s="360">
        <v>-821.04</v>
      </c>
      <c r="P145" s="360">
        <v>479.53750000000002</v>
      </c>
      <c r="Q145" s="360">
        <v>-941.98749999999995</v>
      </c>
      <c r="R145" s="360">
        <v>0</v>
      </c>
      <c r="S145" s="360">
        <v>948.68471099999999</v>
      </c>
      <c r="T145" s="360">
        <v>0</v>
      </c>
      <c r="U145" s="360">
        <v>15022.359703</v>
      </c>
      <c r="V145" s="360">
        <v>15022.359703</v>
      </c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</row>
    <row r="146" spans="1:50" s="350" customFormat="1" ht="12.75" customHeight="1" thickBot="1">
      <c r="A146" s="662" t="s">
        <v>375</v>
      </c>
      <c r="B146" s="663"/>
      <c r="C146" s="347">
        <v>808.53</v>
      </c>
      <c r="D146" s="347">
        <v>0</v>
      </c>
      <c r="E146" s="347">
        <v>23.32</v>
      </c>
      <c r="F146" s="347">
        <v>-7.13</v>
      </c>
      <c r="G146" s="347">
        <v>252.2</v>
      </c>
      <c r="H146" s="347">
        <v>309.97000000000003</v>
      </c>
      <c r="I146" s="347">
        <v>0</v>
      </c>
      <c r="J146" s="347"/>
      <c r="K146" s="347">
        <v>1070.55</v>
      </c>
      <c r="L146" s="343"/>
      <c r="M146" s="360">
        <v>850.14516000000003</v>
      </c>
      <c r="N146" s="360">
        <v>0</v>
      </c>
      <c r="O146" s="360">
        <v>-34.21</v>
      </c>
      <c r="P146" s="360">
        <v>48.95</v>
      </c>
      <c r="Q146" s="360">
        <v>18.010000000000002</v>
      </c>
      <c r="R146" s="360">
        <v>0</v>
      </c>
      <c r="S146" s="360">
        <v>144.305273</v>
      </c>
      <c r="T146" s="360">
        <v>0</v>
      </c>
      <c r="U146" s="360">
        <v>732.95650799999999</v>
      </c>
      <c r="V146" s="360">
        <v>732.95650799999999</v>
      </c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  <c r="AP146" s="343"/>
      <c r="AQ146" s="343"/>
      <c r="AR146" s="343"/>
      <c r="AS146" s="343"/>
      <c r="AT146" s="343"/>
      <c r="AU146" s="343"/>
      <c r="AV146" s="343"/>
      <c r="AW146" s="343"/>
      <c r="AX146" s="343"/>
    </row>
    <row r="147" spans="1:50" s="350" customFormat="1" ht="12.75" customHeight="1" thickBot="1">
      <c r="A147" s="662" t="s">
        <v>376</v>
      </c>
      <c r="B147" s="663"/>
      <c r="C147" s="347">
        <v>154.83000000000001</v>
      </c>
      <c r="D147" s="347">
        <v>0</v>
      </c>
      <c r="E147" s="347">
        <v>20.94</v>
      </c>
      <c r="F147" s="347">
        <v>-7.13</v>
      </c>
      <c r="G147" s="347">
        <v>194.52</v>
      </c>
      <c r="H147" s="347">
        <v>-219.8</v>
      </c>
      <c r="I147" s="347">
        <v>0</v>
      </c>
      <c r="J147" s="347"/>
      <c r="K147" s="347">
        <v>359</v>
      </c>
      <c r="L147" s="343"/>
      <c r="M147" s="360">
        <v>540.05180199999995</v>
      </c>
      <c r="N147" s="360">
        <v>0</v>
      </c>
      <c r="O147" s="360">
        <v>-34.21</v>
      </c>
      <c r="P147" s="360">
        <v>13.93</v>
      </c>
      <c r="Q147" s="360">
        <v>-290.44</v>
      </c>
      <c r="R147" s="360">
        <v>0</v>
      </c>
      <c r="S147" s="360">
        <v>0</v>
      </c>
      <c r="T147" s="360">
        <v>0</v>
      </c>
      <c r="U147" s="360">
        <v>503.44706000000002</v>
      </c>
      <c r="V147" s="360">
        <v>503.44706000000002</v>
      </c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  <c r="AO147" s="343"/>
      <c r="AP147" s="343"/>
      <c r="AQ147" s="343"/>
      <c r="AR147" s="343"/>
      <c r="AS147" s="343"/>
      <c r="AT147" s="343"/>
      <c r="AU147" s="343"/>
      <c r="AV147" s="343"/>
      <c r="AW147" s="343"/>
      <c r="AX147" s="343"/>
    </row>
    <row r="148" spans="1:50" s="350" customFormat="1" ht="12.75" customHeight="1" thickBot="1">
      <c r="A148" s="662" t="s">
        <v>377</v>
      </c>
      <c r="B148" s="663"/>
      <c r="C148" s="347">
        <v>406.06</v>
      </c>
      <c r="D148" s="347">
        <v>0</v>
      </c>
      <c r="E148" s="347">
        <v>22.53</v>
      </c>
      <c r="F148" s="347">
        <v>-7.13</v>
      </c>
      <c r="G148" s="347">
        <v>199.33</v>
      </c>
      <c r="H148" s="347">
        <v>58.81</v>
      </c>
      <c r="I148" s="347">
        <v>0</v>
      </c>
      <c r="J148" s="347"/>
      <c r="K148" s="347">
        <v>679.59</v>
      </c>
      <c r="L148" s="343"/>
      <c r="M148" s="360">
        <v>639.88187500000004</v>
      </c>
      <c r="N148" s="360">
        <v>0</v>
      </c>
      <c r="O148" s="360">
        <v>-34.21</v>
      </c>
      <c r="P148" s="360">
        <v>19.980729</v>
      </c>
      <c r="Q148" s="360">
        <v>-39.249479000000001</v>
      </c>
      <c r="R148" s="360">
        <v>0</v>
      </c>
      <c r="S148" s="360">
        <v>39.528530000000003</v>
      </c>
      <c r="T148" s="360">
        <v>0</v>
      </c>
      <c r="U148" s="360">
        <v>625.93165399999998</v>
      </c>
      <c r="V148" s="360">
        <v>625.93165399999998</v>
      </c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  <c r="AP148" s="343"/>
      <c r="AQ148" s="343"/>
      <c r="AR148" s="343"/>
      <c r="AS148" s="343"/>
      <c r="AT148" s="343"/>
      <c r="AU148" s="343"/>
      <c r="AV148" s="343"/>
      <c r="AW148" s="343"/>
      <c r="AX148" s="343"/>
    </row>
    <row r="149" spans="1:50" s="350" customFormat="1" ht="15.75" thickBot="1">
      <c r="A149" s="347" t="s">
        <v>263</v>
      </c>
      <c r="B149" s="347" t="s">
        <v>264</v>
      </c>
      <c r="C149" s="348" t="s">
        <v>265</v>
      </c>
      <c r="D149" s="348" t="s">
        <v>266</v>
      </c>
      <c r="E149" s="348" t="s">
        <v>267</v>
      </c>
      <c r="F149" s="348" t="s">
        <v>268</v>
      </c>
      <c r="G149" s="348" t="s">
        <v>269</v>
      </c>
      <c r="H149" s="348" t="s">
        <v>270</v>
      </c>
      <c r="I149" s="348" t="s">
        <v>271</v>
      </c>
      <c r="J149" s="348"/>
      <c r="K149" s="347" t="s">
        <v>192</v>
      </c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  <c r="AO149" s="343"/>
      <c r="AP149" s="343"/>
      <c r="AQ149" s="343"/>
      <c r="AR149" s="343"/>
      <c r="AS149" s="343"/>
      <c r="AT149" s="343"/>
      <c r="AU149" s="343"/>
      <c r="AV149" s="343"/>
      <c r="AW149" s="343"/>
      <c r="AX149" s="343"/>
    </row>
    <row r="150" spans="1:50" s="350" customFormat="1" ht="15.75" thickBot="1">
      <c r="A150" s="351">
        <v>1</v>
      </c>
      <c r="B150" s="351" t="s">
        <v>278</v>
      </c>
      <c r="C150" s="351">
        <v>287.27</v>
      </c>
      <c r="D150" s="351">
        <v>0</v>
      </c>
      <c r="E150" s="351">
        <v>23.32</v>
      </c>
      <c r="F150" s="351">
        <v>-7.13</v>
      </c>
      <c r="G150" s="351">
        <v>194.52</v>
      </c>
      <c r="H150" s="351">
        <v>150.75</v>
      </c>
      <c r="I150" s="351">
        <v>0</v>
      </c>
      <c r="J150" s="351"/>
      <c r="K150" s="347">
        <v>648.73</v>
      </c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  <c r="AP150" s="343"/>
      <c r="AQ150" s="343"/>
      <c r="AR150" s="343"/>
      <c r="AS150" s="343"/>
      <c r="AT150" s="343"/>
      <c r="AU150" s="343"/>
      <c r="AV150" s="343"/>
      <c r="AW150" s="343"/>
      <c r="AX150" s="343"/>
    </row>
    <row r="151" spans="1:50" s="350" customFormat="1" ht="15.75" thickBot="1">
      <c r="A151" s="351">
        <v>2</v>
      </c>
      <c r="B151" s="351" t="s">
        <v>279</v>
      </c>
      <c r="C151" s="351">
        <v>290.57</v>
      </c>
      <c r="D151" s="351">
        <v>0</v>
      </c>
      <c r="E151" s="351">
        <v>23.32</v>
      </c>
      <c r="F151" s="351">
        <v>-7.13</v>
      </c>
      <c r="G151" s="351">
        <v>194.52</v>
      </c>
      <c r="H151" s="351">
        <v>143.94</v>
      </c>
      <c r="I151" s="351">
        <v>0</v>
      </c>
      <c r="J151" s="351"/>
      <c r="K151" s="347">
        <v>645.22</v>
      </c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  <c r="AP151" s="343"/>
      <c r="AQ151" s="343"/>
      <c r="AR151" s="343"/>
      <c r="AS151" s="343"/>
      <c r="AT151" s="343"/>
      <c r="AU151" s="343"/>
      <c r="AV151" s="343"/>
      <c r="AW151" s="343"/>
      <c r="AX151" s="343"/>
    </row>
    <row r="152" spans="1:50" s="350" customFormat="1" ht="15.75" thickBot="1">
      <c r="A152" s="351">
        <v>3</v>
      </c>
      <c r="B152" s="351" t="s">
        <v>280</v>
      </c>
      <c r="C152" s="351">
        <v>290.57</v>
      </c>
      <c r="D152" s="351">
        <v>0</v>
      </c>
      <c r="E152" s="351">
        <v>23.32</v>
      </c>
      <c r="F152" s="351">
        <v>-7.13</v>
      </c>
      <c r="G152" s="351">
        <v>194.52</v>
      </c>
      <c r="H152" s="351">
        <v>141.03</v>
      </c>
      <c r="I152" s="351">
        <v>0</v>
      </c>
      <c r="J152" s="351"/>
      <c r="K152" s="347">
        <v>642.30999999999995</v>
      </c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  <c r="AP152" s="343"/>
      <c r="AQ152" s="343"/>
      <c r="AR152" s="343"/>
      <c r="AS152" s="343"/>
      <c r="AT152" s="343"/>
      <c r="AU152" s="343"/>
      <c r="AV152" s="343"/>
      <c r="AW152" s="343"/>
      <c r="AX152" s="343"/>
    </row>
    <row r="153" spans="1:50" s="350" customFormat="1" ht="15.75" thickBot="1">
      <c r="A153" s="351">
        <v>4</v>
      </c>
      <c r="B153" s="351" t="s">
        <v>281</v>
      </c>
      <c r="C153" s="351">
        <v>351.52</v>
      </c>
      <c r="D153" s="351">
        <v>0</v>
      </c>
      <c r="E153" s="351">
        <v>23.32</v>
      </c>
      <c r="F153" s="351">
        <v>-7.13</v>
      </c>
      <c r="G153" s="351">
        <v>194.52</v>
      </c>
      <c r="H153" s="351">
        <v>140.05000000000001</v>
      </c>
      <c r="I153" s="351">
        <v>0</v>
      </c>
      <c r="J153" s="351"/>
      <c r="K153" s="347">
        <v>702.28</v>
      </c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343"/>
      <c r="AX153" s="343"/>
    </row>
    <row r="154" spans="1:50" s="350" customFormat="1" ht="15.75" thickBot="1">
      <c r="A154" s="351">
        <v>5</v>
      </c>
      <c r="B154" s="351" t="s">
        <v>282</v>
      </c>
      <c r="C154" s="351">
        <v>346.66</v>
      </c>
      <c r="D154" s="351">
        <v>0</v>
      </c>
      <c r="E154" s="351">
        <v>23.32</v>
      </c>
      <c r="F154" s="351">
        <v>-7.13</v>
      </c>
      <c r="G154" s="351">
        <v>194.52</v>
      </c>
      <c r="H154" s="351">
        <v>196.47</v>
      </c>
      <c r="I154" s="351">
        <v>0</v>
      </c>
      <c r="J154" s="351"/>
      <c r="K154" s="347">
        <v>753.84</v>
      </c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  <c r="AP154" s="343"/>
      <c r="AQ154" s="343"/>
      <c r="AR154" s="343"/>
      <c r="AS154" s="343"/>
      <c r="AT154" s="343"/>
      <c r="AU154" s="343"/>
      <c r="AV154" s="343"/>
      <c r="AW154" s="343"/>
      <c r="AX154" s="343"/>
    </row>
    <row r="155" spans="1:50" s="350" customFormat="1" ht="15.75" thickBot="1">
      <c r="A155" s="351">
        <v>6</v>
      </c>
      <c r="B155" s="351" t="s">
        <v>283</v>
      </c>
      <c r="C155" s="351">
        <v>346.66</v>
      </c>
      <c r="D155" s="351">
        <v>0</v>
      </c>
      <c r="E155" s="351">
        <v>23.32</v>
      </c>
      <c r="F155" s="351">
        <v>-7.13</v>
      </c>
      <c r="G155" s="351">
        <v>194.52</v>
      </c>
      <c r="H155" s="351">
        <v>195.49</v>
      </c>
      <c r="I155" s="351">
        <v>0</v>
      </c>
      <c r="J155" s="351"/>
      <c r="K155" s="347">
        <v>752.86</v>
      </c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3"/>
      <c r="AX155" s="343"/>
    </row>
    <row r="156" spans="1:50" s="350" customFormat="1" ht="15.75" thickBot="1">
      <c r="A156" s="351">
        <v>7</v>
      </c>
      <c r="B156" s="351" t="s">
        <v>284</v>
      </c>
      <c r="C156" s="351">
        <v>347.03</v>
      </c>
      <c r="D156" s="351">
        <v>0</v>
      </c>
      <c r="E156" s="351">
        <v>23.32</v>
      </c>
      <c r="F156" s="351">
        <v>-7.13</v>
      </c>
      <c r="G156" s="351">
        <v>194.52</v>
      </c>
      <c r="H156" s="351">
        <v>204.25</v>
      </c>
      <c r="I156" s="351">
        <v>0</v>
      </c>
      <c r="J156" s="351"/>
      <c r="K156" s="347">
        <v>761.99</v>
      </c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  <c r="AP156" s="343"/>
      <c r="AQ156" s="343"/>
      <c r="AR156" s="343"/>
      <c r="AS156" s="343"/>
      <c r="AT156" s="343"/>
      <c r="AU156" s="343"/>
      <c r="AV156" s="343"/>
      <c r="AW156" s="343"/>
      <c r="AX156" s="343"/>
    </row>
    <row r="157" spans="1:50" s="350" customFormat="1" ht="15.75" thickBot="1">
      <c r="A157" s="351">
        <v>8</v>
      </c>
      <c r="B157" s="351" t="s">
        <v>285</v>
      </c>
      <c r="C157" s="351">
        <v>345.76</v>
      </c>
      <c r="D157" s="351">
        <v>0</v>
      </c>
      <c r="E157" s="351">
        <v>23.32</v>
      </c>
      <c r="F157" s="351">
        <v>-7.13</v>
      </c>
      <c r="G157" s="351">
        <v>194.52</v>
      </c>
      <c r="H157" s="351">
        <v>213</v>
      </c>
      <c r="I157" s="351">
        <v>0</v>
      </c>
      <c r="J157" s="351"/>
      <c r="K157" s="347">
        <v>769.47</v>
      </c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343"/>
      <c r="AU157" s="343"/>
      <c r="AV157" s="343"/>
      <c r="AW157" s="343"/>
      <c r="AX157" s="343"/>
    </row>
    <row r="158" spans="1:50" s="350" customFormat="1" ht="15.75" thickBot="1">
      <c r="A158" s="351">
        <v>9</v>
      </c>
      <c r="B158" s="351" t="s">
        <v>286</v>
      </c>
      <c r="C158" s="351">
        <v>343.78</v>
      </c>
      <c r="D158" s="351">
        <v>0</v>
      </c>
      <c r="E158" s="351">
        <v>23.32</v>
      </c>
      <c r="F158" s="351">
        <v>-7.13</v>
      </c>
      <c r="G158" s="351">
        <v>194.52</v>
      </c>
      <c r="H158" s="351">
        <v>217.28</v>
      </c>
      <c r="I158" s="351">
        <v>0</v>
      </c>
      <c r="J158" s="351"/>
      <c r="K158" s="347">
        <v>771.77</v>
      </c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  <c r="AP158" s="343"/>
      <c r="AQ158" s="343"/>
      <c r="AR158" s="343"/>
      <c r="AS158" s="343"/>
      <c r="AT158" s="343"/>
      <c r="AU158" s="343"/>
      <c r="AV158" s="343"/>
      <c r="AW158" s="343"/>
      <c r="AX158" s="343"/>
    </row>
    <row r="159" spans="1:50" s="350" customFormat="1" ht="15.75" thickBot="1">
      <c r="A159" s="351">
        <v>10</v>
      </c>
      <c r="B159" s="351" t="s">
        <v>287</v>
      </c>
      <c r="C159" s="351">
        <v>281.77</v>
      </c>
      <c r="D159" s="351">
        <v>0</v>
      </c>
      <c r="E159" s="351">
        <v>23.32</v>
      </c>
      <c r="F159" s="351">
        <v>-7.13</v>
      </c>
      <c r="G159" s="351">
        <v>194.52</v>
      </c>
      <c r="H159" s="351">
        <v>269.8</v>
      </c>
      <c r="I159" s="351">
        <v>0</v>
      </c>
      <c r="J159" s="351"/>
      <c r="K159" s="347">
        <v>762.28</v>
      </c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</row>
    <row r="160" spans="1:50" s="350" customFormat="1" ht="15.75" thickBot="1">
      <c r="A160" s="351">
        <v>11</v>
      </c>
      <c r="B160" s="351" t="s">
        <v>288</v>
      </c>
      <c r="C160" s="351">
        <v>281.55</v>
      </c>
      <c r="D160" s="351">
        <v>0</v>
      </c>
      <c r="E160" s="351">
        <v>23.32</v>
      </c>
      <c r="F160" s="351">
        <v>-7.13</v>
      </c>
      <c r="G160" s="351">
        <v>194.52</v>
      </c>
      <c r="H160" s="351">
        <v>267.85000000000002</v>
      </c>
      <c r="I160" s="351">
        <v>0</v>
      </c>
      <c r="J160" s="351"/>
      <c r="K160" s="347">
        <v>760.11</v>
      </c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</row>
    <row r="161" spans="1:50" s="350" customFormat="1" ht="15.75" thickBot="1">
      <c r="A161" s="351">
        <v>12</v>
      </c>
      <c r="B161" s="351" t="s">
        <v>289</v>
      </c>
      <c r="C161" s="351">
        <v>285.95</v>
      </c>
      <c r="D161" s="351">
        <v>0</v>
      </c>
      <c r="E161" s="351">
        <v>23.32</v>
      </c>
      <c r="F161" s="351">
        <v>-7.13</v>
      </c>
      <c r="G161" s="351">
        <v>194.52</v>
      </c>
      <c r="H161" s="351">
        <v>265.91000000000003</v>
      </c>
      <c r="I161" s="351">
        <v>0</v>
      </c>
      <c r="J161" s="351"/>
      <c r="K161" s="347">
        <v>762.57</v>
      </c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</row>
    <row r="162" spans="1:50" s="350" customFormat="1" ht="15.75" thickBot="1">
      <c r="A162" s="351">
        <v>13</v>
      </c>
      <c r="B162" s="351" t="s">
        <v>290</v>
      </c>
      <c r="C162" s="351">
        <v>419.96</v>
      </c>
      <c r="D162" s="351">
        <v>0</v>
      </c>
      <c r="E162" s="351">
        <v>23.32</v>
      </c>
      <c r="F162" s="351">
        <v>-7.13</v>
      </c>
      <c r="G162" s="351">
        <v>194.52</v>
      </c>
      <c r="H162" s="351">
        <v>95.51</v>
      </c>
      <c r="I162" s="351">
        <v>0</v>
      </c>
      <c r="J162" s="351"/>
      <c r="K162" s="347">
        <v>726.18</v>
      </c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</row>
    <row r="163" spans="1:50" s="350" customFormat="1" ht="15.75" thickBot="1">
      <c r="A163" s="351">
        <v>14</v>
      </c>
      <c r="B163" s="351" t="s">
        <v>291</v>
      </c>
      <c r="C163" s="351">
        <v>419.96</v>
      </c>
      <c r="D163" s="351">
        <v>0</v>
      </c>
      <c r="E163" s="351">
        <v>23.32</v>
      </c>
      <c r="F163" s="351">
        <v>-7.13</v>
      </c>
      <c r="G163" s="351">
        <v>194.52</v>
      </c>
      <c r="H163" s="351">
        <v>133.34</v>
      </c>
      <c r="I163" s="351">
        <v>0</v>
      </c>
      <c r="J163" s="351"/>
      <c r="K163" s="347">
        <v>764.01</v>
      </c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  <c r="AO163" s="343"/>
      <c r="AP163" s="343"/>
      <c r="AQ163" s="343"/>
      <c r="AR163" s="343"/>
      <c r="AS163" s="343"/>
      <c r="AT163" s="343"/>
      <c r="AU163" s="343"/>
      <c r="AV163" s="343"/>
      <c r="AW163" s="343"/>
      <c r="AX163" s="343"/>
    </row>
    <row r="164" spans="1:50" s="350" customFormat="1" ht="15.75" thickBot="1">
      <c r="A164" s="351">
        <v>15</v>
      </c>
      <c r="B164" s="351" t="s">
        <v>292</v>
      </c>
      <c r="C164" s="351">
        <v>348.08</v>
      </c>
      <c r="D164" s="351">
        <v>0</v>
      </c>
      <c r="E164" s="351">
        <v>23.32</v>
      </c>
      <c r="F164" s="351">
        <v>-7.13</v>
      </c>
      <c r="G164" s="351">
        <v>194.52</v>
      </c>
      <c r="H164" s="351">
        <v>157.46</v>
      </c>
      <c r="I164" s="351">
        <v>0</v>
      </c>
      <c r="J164" s="351"/>
      <c r="K164" s="347">
        <v>716.25</v>
      </c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</row>
    <row r="165" spans="1:50" s="350" customFormat="1" ht="15.75" thickBot="1">
      <c r="A165" s="351">
        <v>16</v>
      </c>
      <c r="B165" s="351" t="s">
        <v>293</v>
      </c>
      <c r="C165" s="351">
        <v>348.53</v>
      </c>
      <c r="D165" s="351">
        <v>0</v>
      </c>
      <c r="E165" s="351">
        <v>23</v>
      </c>
      <c r="F165" s="316"/>
      <c r="G165" s="316"/>
      <c r="H165" s="316"/>
      <c r="I165" s="316"/>
      <c r="J165" s="316"/>
      <c r="K165" s="316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</row>
    <row r="166" spans="1:50" s="350" customFormat="1" ht="15.75" thickBot="1">
      <c r="A166" s="351">
        <v>17</v>
      </c>
      <c r="B166" s="351" t="s">
        <v>294</v>
      </c>
      <c r="C166" s="351">
        <v>359.33</v>
      </c>
      <c r="D166" s="351">
        <v>0</v>
      </c>
      <c r="E166" s="351">
        <v>0</v>
      </c>
      <c r="F166" s="351">
        <v>-14.51</v>
      </c>
      <c r="G166" s="351">
        <v>213.88</v>
      </c>
      <c r="H166" s="351">
        <v>70.75</v>
      </c>
      <c r="I166" s="351">
        <v>0</v>
      </c>
      <c r="J166" s="351"/>
      <c r="K166" s="347">
        <v>629.45000000000005</v>
      </c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</row>
    <row r="167" spans="1:50" s="350" customFormat="1" ht="15.75" thickBot="1">
      <c r="A167" s="351">
        <v>18</v>
      </c>
      <c r="B167" s="351" t="s">
        <v>295</v>
      </c>
      <c r="C167" s="351">
        <v>372.07</v>
      </c>
      <c r="D167" s="351">
        <v>0</v>
      </c>
      <c r="E167" s="351">
        <v>0</v>
      </c>
      <c r="F167" s="351">
        <v>-14</v>
      </c>
      <c r="G167" s="316"/>
      <c r="H167" s="316"/>
      <c r="I167" s="316"/>
      <c r="J167" s="316"/>
      <c r="K167" s="316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</row>
    <row r="168" spans="1:50" s="350" customFormat="1" ht="15.75" thickBot="1">
      <c r="A168" s="351">
        <v>19</v>
      </c>
      <c r="B168" s="351" t="s">
        <v>296</v>
      </c>
      <c r="C168" s="351">
        <v>503.39</v>
      </c>
      <c r="D168" s="351">
        <v>0</v>
      </c>
      <c r="E168" s="351">
        <v>0</v>
      </c>
      <c r="F168" s="351">
        <v>-7.13</v>
      </c>
      <c r="G168" s="351">
        <v>29.67</v>
      </c>
      <c r="H168" s="351">
        <v>55.11</v>
      </c>
      <c r="I168" s="351">
        <v>0</v>
      </c>
      <c r="J168" s="351"/>
      <c r="K168" s="347">
        <v>581.04</v>
      </c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</row>
    <row r="169" spans="1:50" s="350" customFormat="1" ht="15.75" thickBot="1">
      <c r="A169" s="351">
        <v>20</v>
      </c>
      <c r="B169" s="351" t="s">
        <v>297</v>
      </c>
      <c r="C169" s="351">
        <v>507.74</v>
      </c>
      <c r="D169" s="351">
        <v>0</v>
      </c>
      <c r="E169" s="351">
        <v>0</v>
      </c>
      <c r="F169" s="351">
        <v>-7.13</v>
      </c>
      <c r="G169" s="351">
        <v>30.02</v>
      </c>
      <c r="H169" s="351">
        <v>83.25</v>
      </c>
      <c r="I169" s="351">
        <v>0</v>
      </c>
      <c r="J169" s="351"/>
      <c r="K169" s="347">
        <v>613.88</v>
      </c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</row>
    <row r="170" spans="1:50" s="350" customFormat="1" ht="15.75" thickBot="1">
      <c r="A170" s="351">
        <v>21</v>
      </c>
      <c r="B170" s="351" t="s">
        <v>298</v>
      </c>
      <c r="C170" s="351">
        <v>535.13</v>
      </c>
      <c r="D170" s="351">
        <v>0</v>
      </c>
      <c r="E170" s="351">
        <v>0</v>
      </c>
      <c r="F170" s="351">
        <v>-7.13</v>
      </c>
      <c r="G170" s="351">
        <v>0</v>
      </c>
      <c r="H170" s="351">
        <v>80.34</v>
      </c>
      <c r="I170" s="351">
        <v>0</v>
      </c>
      <c r="J170" s="351"/>
      <c r="K170" s="347">
        <v>608.34</v>
      </c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3"/>
      <c r="AL170" s="343"/>
      <c r="AM170" s="343"/>
      <c r="AN170" s="343"/>
      <c r="AO170" s="343"/>
      <c r="AP170" s="343"/>
      <c r="AQ170" s="343"/>
      <c r="AR170" s="343"/>
      <c r="AS170" s="343"/>
      <c r="AT170" s="343"/>
      <c r="AU170" s="343"/>
      <c r="AV170" s="343"/>
      <c r="AW170" s="343"/>
      <c r="AX170" s="343"/>
    </row>
    <row r="171" spans="1:50" s="350" customFormat="1" ht="15.75" thickBot="1">
      <c r="A171" s="351">
        <v>22</v>
      </c>
      <c r="B171" s="351" t="s">
        <v>299</v>
      </c>
      <c r="C171" s="351">
        <v>574.14</v>
      </c>
      <c r="D171" s="351">
        <v>0</v>
      </c>
      <c r="E171" s="351">
        <v>0</v>
      </c>
      <c r="F171" s="351">
        <v>-7.13</v>
      </c>
      <c r="G171" s="351">
        <v>0</v>
      </c>
      <c r="H171" s="351">
        <v>95.87</v>
      </c>
      <c r="I171" s="351">
        <v>0</v>
      </c>
      <c r="J171" s="351"/>
      <c r="K171" s="347">
        <v>662.88</v>
      </c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43"/>
      <c r="AI171" s="343"/>
      <c r="AJ171" s="343"/>
      <c r="AK171" s="343"/>
      <c r="AL171" s="343"/>
      <c r="AM171" s="343"/>
      <c r="AN171" s="343"/>
      <c r="AO171" s="343"/>
      <c r="AP171" s="343"/>
      <c r="AQ171" s="343"/>
      <c r="AR171" s="343"/>
      <c r="AS171" s="343"/>
      <c r="AT171" s="343"/>
      <c r="AU171" s="343"/>
      <c r="AV171" s="343"/>
      <c r="AW171" s="343"/>
      <c r="AX171" s="343"/>
    </row>
    <row r="172" spans="1:50" s="350" customFormat="1" ht="15.75" thickBot="1">
      <c r="A172" s="352">
        <v>23</v>
      </c>
      <c r="B172" s="352" t="s">
        <v>300</v>
      </c>
      <c r="C172" s="352">
        <v>622.04</v>
      </c>
      <c r="D172" s="352">
        <v>0</v>
      </c>
      <c r="E172" s="316"/>
      <c r="F172" s="316"/>
      <c r="G172" s="316"/>
      <c r="H172" s="316"/>
      <c r="I172" s="316"/>
      <c r="J172" s="316"/>
      <c r="K172" s="316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343"/>
      <c r="AM172" s="343"/>
      <c r="AN172" s="343"/>
      <c r="AO172" s="343"/>
      <c r="AP172" s="343"/>
      <c r="AQ172" s="343"/>
      <c r="AR172" s="343"/>
      <c r="AS172" s="343"/>
      <c r="AT172" s="343"/>
      <c r="AU172" s="343"/>
      <c r="AV172" s="343"/>
      <c r="AW172" s="343"/>
      <c r="AX172" s="343"/>
    </row>
    <row r="173" spans="1:50" s="350" customFormat="1" ht="15.75" thickBot="1">
      <c r="A173" s="353">
        <v>24</v>
      </c>
      <c r="B173" s="353" t="s">
        <v>301</v>
      </c>
      <c r="C173" s="353">
        <v>409.52</v>
      </c>
      <c r="D173" s="353">
        <v>0</v>
      </c>
      <c r="E173" s="353">
        <v>0</v>
      </c>
      <c r="F173" s="353">
        <v>-41.84</v>
      </c>
      <c r="G173" s="353">
        <v>224.04</v>
      </c>
      <c r="H173" s="353">
        <v>101.91</v>
      </c>
      <c r="I173" s="353">
        <v>0</v>
      </c>
      <c r="J173" s="353"/>
      <c r="K173" s="354">
        <v>693.63</v>
      </c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343"/>
      <c r="AO173" s="343"/>
      <c r="AP173" s="343"/>
      <c r="AQ173" s="343"/>
      <c r="AR173" s="343"/>
      <c r="AS173" s="343"/>
      <c r="AT173" s="343"/>
      <c r="AU173" s="343"/>
      <c r="AV173" s="343"/>
      <c r="AW173" s="343"/>
      <c r="AX173" s="343"/>
    </row>
    <row r="174" spans="1:50" s="350" customFormat="1" ht="15.75" thickBot="1">
      <c r="A174" s="353">
        <v>25</v>
      </c>
      <c r="B174" s="353" t="s">
        <v>302</v>
      </c>
      <c r="C174" s="353">
        <v>382.94</v>
      </c>
      <c r="D174" s="353">
        <v>0</v>
      </c>
      <c r="E174" s="353">
        <v>0</v>
      </c>
      <c r="F174" s="353">
        <v>-41.84</v>
      </c>
      <c r="G174" s="353">
        <v>224.04</v>
      </c>
      <c r="H174" s="353">
        <v>103.49</v>
      </c>
      <c r="I174" s="353">
        <v>0</v>
      </c>
      <c r="J174" s="353"/>
      <c r="K174" s="354">
        <v>668.63</v>
      </c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  <c r="AN174" s="343"/>
      <c r="AO174" s="343"/>
      <c r="AP174" s="343"/>
      <c r="AQ174" s="343"/>
      <c r="AR174" s="343"/>
      <c r="AS174" s="343"/>
      <c r="AT174" s="343"/>
      <c r="AU174" s="343"/>
      <c r="AV174" s="343"/>
      <c r="AW174" s="343"/>
      <c r="AX174" s="343"/>
    </row>
    <row r="175" spans="1:50" s="350" customFormat="1" ht="15.75" thickBot="1">
      <c r="A175" s="353">
        <v>26</v>
      </c>
      <c r="B175" s="353" t="s">
        <v>303</v>
      </c>
      <c r="C175" s="353">
        <v>380.85</v>
      </c>
      <c r="D175" s="353">
        <v>0</v>
      </c>
      <c r="E175" s="353">
        <v>0</v>
      </c>
      <c r="F175" s="353">
        <v>-41.84</v>
      </c>
      <c r="G175" s="353">
        <v>224.04</v>
      </c>
      <c r="H175" s="353">
        <v>103.49</v>
      </c>
      <c r="I175" s="353">
        <v>0</v>
      </c>
      <c r="J175" s="353"/>
      <c r="K175" s="354">
        <v>666.54</v>
      </c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343"/>
      <c r="AR175" s="343"/>
      <c r="AS175" s="343"/>
      <c r="AT175" s="343"/>
      <c r="AU175" s="343"/>
      <c r="AV175" s="343"/>
      <c r="AW175" s="343"/>
      <c r="AX175" s="343"/>
    </row>
    <row r="176" spans="1:50" s="350" customFormat="1" ht="15.75" thickBot="1">
      <c r="A176" s="353">
        <v>27</v>
      </c>
      <c r="B176" s="353" t="s">
        <v>304</v>
      </c>
      <c r="C176" s="353">
        <v>412.69</v>
      </c>
      <c r="D176" s="353">
        <v>0</v>
      </c>
      <c r="E176" s="353">
        <v>0</v>
      </c>
      <c r="F176" s="353">
        <v>-41.84</v>
      </c>
      <c r="G176" s="353">
        <v>224.04</v>
      </c>
      <c r="H176" s="353">
        <v>103.49</v>
      </c>
      <c r="I176" s="353">
        <v>0</v>
      </c>
      <c r="J176" s="353"/>
      <c r="K176" s="354">
        <v>698.38</v>
      </c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  <c r="AQ176" s="343"/>
      <c r="AR176" s="343"/>
      <c r="AS176" s="343"/>
      <c r="AT176" s="343"/>
      <c r="AU176" s="343"/>
      <c r="AV176" s="343"/>
      <c r="AW176" s="343"/>
      <c r="AX176" s="343"/>
    </row>
    <row r="177" spans="1:50" s="350" customFormat="1" ht="15.75" thickBot="1">
      <c r="A177" s="353">
        <v>28</v>
      </c>
      <c r="B177" s="353" t="s">
        <v>305</v>
      </c>
      <c r="C177" s="353">
        <v>414.31</v>
      </c>
      <c r="D177" s="353">
        <v>0</v>
      </c>
      <c r="E177" s="353">
        <v>0</v>
      </c>
      <c r="F177" s="353">
        <v>-41.84</v>
      </c>
      <c r="G177" s="353">
        <v>224.04</v>
      </c>
      <c r="H177" s="353">
        <v>103.49</v>
      </c>
      <c r="I177" s="353">
        <v>0</v>
      </c>
      <c r="J177" s="353"/>
      <c r="K177" s="354">
        <v>700</v>
      </c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  <c r="AQ177" s="343"/>
      <c r="AR177" s="343"/>
      <c r="AS177" s="343"/>
      <c r="AT177" s="343"/>
      <c r="AU177" s="343"/>
      <c r="AV177" s="343"/>
      <c r="AW177" s="343"/>
      <c r="AX177" s="343"/>
    </row>
    <row r="178" spans="1:50" s="350" customFormat="1" ht="15.75" thickBot="1">
      <c r="A178" s="353">
        <v>29</v>
      </c>
      <c r="B178" s="353" t="s">
        <v>306</v>
      </c>
      <c r="C178" s="353">
        <v>421.08</v>
      </c>
      <c r="D178" s="353">
        <v>0</v>
      </c>
      <c r="E178" s="353">
        <v>0</v>
      </c>
      <c r="F178" s="353">
        <v>-41.84</v>
      </c>
      <c r="G178" s="353">
        <v>224.04</v>
      </c>
      <c r="H178" s="353">
        <v>103.49</v>
      </c>
      <c r="I178" s="353">
        <v>0</v>
      </c>
      <c r="J178" s="353"/>
      <c r="K178" s="354">
        <v>706.77</v>
      </c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343"/>
      <c r="AO178" s="343"/>
      <c r="AP178" s="343"/>
      <c r="AQ178" s="343"/>
      <c r="AR178" s="343"/>
      <c r="AS178" s="343"/>
      <c r="AT178" s="343"/>
      <c r="AU178" s="343"/>
      <c r="AV178" s="343"/>
      <c r="AW178" s="343"/>
      <c r="AX178" s="343"/>
    </row>
    <row r="179" spans="1:50" s="350" customFormat="1" ht="15.75" thickBot="1">
      <c r="A179" s="353">
        <v>30</v>
      </c>
      <c r="B179" s="353" t="s">
        <v>307</v>
      </c>
      <c r="C179" s="353">
        <v>417.49</v>
      </c>
      <c r="D179" s="353">
        <v>0</v>
      </c>
      <c r="E179" s="353">
        <v>0</v>
      </c>
      <c r="F179" s="353">
        <v>-41.84</v>
      </c>
      <c r="G179" s="353">
        <v>224.04</v>
      </c>
      <c r="H179" s="353">
        <v>103.49</v>
      </c>
      <c r="I179" s="353">
        <v>0</v>
      </c>
      <c r="J179" s="353"/>
      <c r="K179" s="354">
        <v>703.18</v>
      </c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</row>
    <row r="180" spans="1:50" s="350" customFormat="1" ht="15.75" thickBot="1">
      <c r="A180" s="353">
        <v>31</v>
      </c>
      <c r="B180" s="353" t="s">
        <v>308</v>
      </c>
      <c r="C180" s="353">
        <v>404.16</v>
      </c>
      <c r="D180" s="353">
        <v>0</v>
      </c>
      <c r="E180" s="353">
        <v>0</v>
      </c>
      <c r="F180" s="353">
        <v>-41.84</v>
      </c>
      <c r="G180" s="353">
        <v>224.04</v>
      </c>
      <c r="H180" s="353">
        <v>103.49</v>
      </c>
      <c r="I180" s="353">
        <v>0</v>
      </c>
      <c r="J180" s="353"/>
      <c r="K180" s="354">
        <v>689.85</v>
      </c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</row>
    <row r="181" spans="1:50" s="350" customFormat="1" ht="15.75" thickBot="1">
      <c r="A181" s="353">
        <v>32</v>
      </c>
      <c r="B181" s="353" t="s">
        <v>309</v>
      </c>
      <c r="C181" s="353">
        <v>403.05</v>
      </c>
      <c r="D181" s="353">
        <v>0</v>
      </c>
      <c r="E181" s="353">
        <v>0</v>
      </c>
      <c r="F181" s="353">
        <v>-41.84</v>
      </c>
      <c r="G181" s="353">
        <v>224.04</v>
      </c>
      <c r="H181" s="353">
        <v>103.49</v>
      </c>
      <c r="I181" s="353">
        <v>0</v>
      </c>
      <c r="J181" s="353"/>
      <c r="K181" s="354">
        <v>688.74</v>
      </c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</row>
    <row r="182" spans="1:50" s="350" customFormat="1" ht="15.75" thickBot="1">
      <c r="A182" s="353">
        <v>33</v>
      </c>
      <c r="B182" s="353" t="s">
        <v>310</v>
      </c>
      <c r="C182" s="353">
        <v>391.63</v>
      </c>
      <c r="D182" s="353">
        <v>0</v>
      </c>
      <c r="E182" s="353">
        <v>0</v>
      </c>
      <c r="F182" s="353">
        <v>-41.84</v>
      </c>
      <c r="G182" s="353">
        <v>224.04</v>
      </c>
      <c r="H182" s="353">
        <v>201.56</v>
      </c>
      <c r="I182" s="353">
        <v>0</v>
      </c>
      <c r="J182" s="353"/>
      <c r="K182" s="354">
        <v>775.39</v>
      </c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</row>
    <row r="183" spans="1:50" s="350" customFormat="1" ht="15.75" thickBot="1">
      <c r="A183" s="353">
        <v>34</v>
      </c>
      <c r="B183" s="353" t="s">
        <v>311</v>
      </c>
      <c r="C183" s="353">
        <v>391.88</v>
      </c>
      <c r="D183" s="353">
        <v>0</v>
      </c>
      <c r="E183" s="353">
        <v>0</v>
      </c>
      <c r="F183" s="353">
        <v>-41.84</v>
      </c>
      <c r="G183" s="353">
        <v>224.04</v>
      </c>
      <c r="H183" s="353">
        <v>201.56</v>
      </c>
      <c r="I183" s="353">
        <v>0</v>
      </c>
      <c r="J183" s="353"/>
      <c r="K183" s="354">
        <v>775.64</v>
      </c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</row>
    <row r="184" spans="1:50" s="350" customFormat="1" ht="15.75" thickBot="1">
      <c r="A184" s="353">
        <v>35</v>
      </c>
      <c r="B184" s="353" t="s">
        <v>312</v>
      </c>
      <c r="C184" s="353">
        <v>391.06</v>
      </c>
      <c r="D184" s="353">
        <v>0</v>
      </c>
      <c r="E184" s="353">
        <v>0</v>
      </c>
      <c r="F184" s="353">
        <v>-41.84</v>
      </c>
      <c r="G184" s="353">
        <v>224.04</v>
      </c>
      <c r="H184" s="353">
        <v>201.56</v>
      </c>
      <c r="I184" s="353">
        <v>0</v>
      </c>
      <c r="J184" s="353"/>
      <c r="K184" s="354">
        <v>774.82</v>
      </c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</row>
    <row r="185" spans="1:50" s="350" customFormat="1" ht="15.75" thickBot="1">
      <c r="A185" s="353">
        <v>36</v>
      </c>
      <c r="B185" s="353" t="s">
        <v>313</v>
      </c>
      <c r="C185" s="353">
        <v>405.07</v>
      </c>
      <c r="D185" s="353">
        <v>0</v>
      </c>
      <c r="E185" s="353">
        <v>0</v>
      </c>
      <c r="F185" s="353">
        <v>-41.84</v>
      </c>
      <c r="G185" s="353">
        <v>224.04</v>
      </c>
      <c r="H185" s="353">
        <v>201.56</v>
      </c>
      <c r="I185" s="353">
        <v>0</v>
      </c>
      <c r="J185" s="353"/>
      <c r="K185" s="354">
        <v>788.83</v>
      </c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</row>
    <row r="186" spans="1:50" s="350" customFormat="1" ht="15.75" thickBot="1">
      <c r="A186" s="353">
        <v>37</v>
      </c>
      <c r="B186" s="353" t="s">
        <v>314</v>
      </c>
      <c r="C186" s="353">
        <v>406.92</v>
      </c>
      <c r="D186" s="353">
        <v>0</v>
      </c>
      <c r="E186" s="353">
        <v>0</v>
      </c>
      <c r="F186" s="353">
        <v>-41.84</v>
      </c>
      <c r="G186" s="353">
        <v>222.07</v>
      </c>
      <c r="H186" s="353">
        <v>201.56</v>
      </c>
      <c r="I186" s="353">
        <v>0</v>
      </c>
      <c r="J186" s="353"/>
      <c r="K186" s="354">
        <v>788.71</v>
      </c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</row>
    <row r="187" spans="1:50" s="350" customFormat="1" ht="15.75" thickBot="1">
      <c r="A187" s="353">
        <v>38</v>
      </c>
      <c r="B187" s="353" t="s">
        <v>315</v>
      </c>
      <c r="C187" s="353">
        <v>411.97</v>
      </c>
      <c r="D187" s="353">
        <v>0</v>
      </c>
      <c r="E187" s="353">
        <v>0</v>
      </c>
      <c r="F187" s="353">
        <v>-41.84</v>
      </c>
      <c r="G187" s="353">
        <v>222.07</v>
      </c>
      <c r="H187" s="353">
        <v>201.56</v>
      </c>
      <c r="I187" s="353">
        <v>0</v>
      </c>
      <c r="J187" s="353"/>
      <c r="K187" s="354">
        <v>793.76</v>
      </c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</row>
    <row r="188" spans="1:50" s="350" customFormat="1" ht="15.75" thickBot="1">
      <c r="A188" s="353">
        <v>39</v>
      </c>
      <c r="B188" s="353" t="s">
        <v>316</v>
      </c>
      <c r="C188" s="353">
        <v>413.44</v>
      </c>
      <c r="D188" s="353">
        <v>0</v>
      </c>
      <c r="E188" s="353">
        <v>0</v>
      </c>
      <c r="F188" s="353">
        <v>-41.84</v>
      </c>
      <c r="G188" s="353">
        <v>222.07</v>
      </c>
      <c r="H188" s="353">
        <v>201.56</v>
      </c>
      <c r="I188" s="353">
        <v>0</v>
      </c>
      <c r="J188" s="353"/>
      <c r="K188" s="354">
        <v>795.23</v>
      </c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343"/>
      <c r="AO188" s="343"/>
      <c r="AP188" s="343"/>
      <c r="AQ188" s="343"/>
      <c r="AR188" s="343"/>
      <c r="AS188" s="343"/>
      <c r="AT188" s="343"/>
      <c r="AU188" s="343"/>
      <c r="AV188" s="343"/>
      <c r="AW188" s="343"/>
      <c r="AX188" s="343"/>
    </row>
    <row r="189" spans="1:50" s="350" customFormat="1" ht="15.75" thickBot="1">
      <c r="A189" s="353">
        <v>40</v>
      </c>
      <c r="B189" s="353" t="s">
        <v>317</v>
      </c>
      <c r="C189" s="353">
        <v>424.83</v>
      </c>
      <c r="D189" s="353">
        <v>0</v>
      </c>
      <c r="E189" s="353">
        <v>0</v>
      </c>
      <c r="F189" s="353">
        <v>-41.84</v>
      </c>
      <c r="G189" s="353">
        <v>222.07</v>
      </c>
      <c r="H189" s="353">
        <v>201.56</v>
      </c>
      <c r="I189" s="353">
        <v>0</v>
      </c>
      <c r="J189" s="353"/>
      <c r="K189" s="354">
        <v>806.62</v>
      </c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</row>
    <row r="190" spans="1:50" s="350" customFormat="1" ht="15.75" thickBot="1">
      <c r="A190" s="353">
        <v>41</v>
      </c>
      <c r="B190" s="353" t="s">
        <v>318</v>
      </c>
      <c r="C190" s="353">
        <v>417.3</v>
      </c>
      <c r="D190" s="353">
        <v>0</v>
      </c>
      <c r="E190" s="353">
        <v>0</v>
      </c>
      <c r="F190" s="353">
        <v>-41.84</v>
      </c>
      <c r="G190" s="353">
        <v>172.89</v>
      </c>
      <c r="H190" s="353">
        <v>201.56</v>
      </c>
      <c r="I190" s="353">
        <v>0</v>
      </c>
      <c r="J190" s="353"/>
      <c r="K190" s="354">
        <v>749.91</v>
      </c>
      <c r="L190" s="343"/>
      <c r="M190" s="343"/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343"/>
      <c r="AO190" s="343"/>
      <c r="AP190" s="343"/>
      <c r="AQ190" s="343"/>
      <c r="AR190" s="343"/>
      <c r="AS190" s="343"/>
      <c r="AT190" s="343"/>
      <c r="AU190" s="343"/>
      <c r="AV190" s="343"/>
      <c r="AW190" s="343"/>
      <c r="AX190" s="343"/>
    </row>
    <row r="191" spans="1:50" s="350" customFormat="1" ht="15.75" thickBot="1">
      <c r="A191" s="353">
        <v>42</v>
      </c>
      <c r="B191" s="353" t="s">
        <v>319</v>
      </c>
      <c r="C191" s="353">
        <v>422.55</v>
      </c>
      <c r="D191" s="353">
        <v>0</v>
      </c>
      <c r="E191" s="353">
        <v>0</v>
      </c>
      <c r="F191" s="353">
        <v>-41.84</v>
      </c>
      <c r="G191" s="353">
        <v>172.89</v>
      </c>
      <c r="H191" s="353">
        <v>201.56</v>
      </c>
      <c r="I191" s="353">
        <v>0</v>
      </c>
      <c r="J191" s="353"/>
      <c r="K191" s="354">
        <v>755.16</v>
      </c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</row>
    <row r="192" spans="1:50" s="350" customFormat="1" ht="15.75" thickBot="1">
      <c r="A192" s="353">
        <v>43</v>
      </c>
      <c r="B192" s="353" t="s">
        <v>320</v>
      </c>
      <c r="C192" s="353">
        <v>427.98</v>
      </c>
      <c r="D192" s="353">
        <v>0</v>
      </c>
      <c r="E192" s="353">
        <v>0</v>
      </c>
      <c r="F192" s="353">
        <v>-41.84</v>
      </c>
      <c r="G192" s="353">
        <v>172.89</v>
      </c>
      <c r="H192" s="353">
        <v>201.56</v>
      </c>
      <c r="I192" s="353">
        <v>0</v>
      </c>
      <c r="J192" s="353"/>
      <c r="K192" s="354">
        <v>760.59</v>
      </c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3"/>
      <c r="AU192" s="343"/>
      <c r="AV192" s="343"/>
      <c r="AW192" s="343"/>
      <c r="AX192" s="343"/>
    </row>
    <row r="193" spans="1:50" s="350" customFormat="1" ht="15.75" thickBot="1">
      <c r="A193" s="353">
        <v>44</v>
      </c>
      <c r="B193" s="353" t="s">
        <v>321</v>
      </c>
      <c r="C193" s="353">
        <v>431.16</v>
      </c>
      <c r="D193" s="353">
        <v>0</v>
      </c>
      <c r="E193" s="353">
        <v>0</v>
      </c>
      <c r="F193" s="353">
        <v>-41.84</v>
      </c>
      <c r="G193" s="353">
        <v>172.89</v>
      </c>
      <c r="H193" s="353">
        <v>201.56</v>
      </c>
      <c r="I193" s="353">
        <v>0</v>
      </c>
      <c r="J193" s="353"/>
      <c r="K193" s="354">
        <v>763.77</v>
      </c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</row>
    <row r="194" spans="1:50" s="350" customFormat="1" ht="15.75" thickBot="1">
      <c r="A194" s="353">
        <v>45</v>
      </c>
      <c r="B194" s="353" t="s">
        <v>322</v>
      </c>
      <c r="C194" s="353">
        <v>425.92</v>
      </c>
      <c r="D194" s="353">
        <v>0</v>
      </c>
      <c r="E194" s="353">
        <v>0</v>
      </c>
      <c r="F194" s="353">
        <v>-41.84</v>
      </c>
      <c r="G194" s="353">
        <v>172.89</v>
      </c>
      <c r="H194" s="353">
        <v>201.56</v>
      </c>
      <c r="I194" s="353">
        <v>0</v>
      </c>
      <c r="J194" s="353"/>
      <c r="K194" s="354">
        <v>758.53</v>
      </c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</row>
    <row r="195" spans="1:50" s="350" customFormat="1" ht="15.75" thickBot="1">
      <c r="A195" s="353">
        <v>46</v>
      </c>
      <c r="B195" s="353" t="s">
        <v>323</v>
      </c>
      <c r="C195" s="353">
        <v>425.92</v>
      </c>
      <c r="D195" s="353">
        <v>0</v>
      </c>
      <c r="E195" s="353">
        <v>0</v>
      </c>
      <c r="F195" s="353">
        <v>-41.84</v>
      </c>
      <c r="G195" s="353">
        <v>172.89</v>
      </c>
      <c r="H195" s="353">
        <v>201.56</v>
      </c>
      <c r="I195" s="353">
        <v>0</v>
      </c>
      <c r="J195" s="353"/>
      <c r="K195" s="354">
        <v>758.53</v>
      </c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</row>
    <row r="196" spans="1:50" s="350" customFormat="1" ht="15.75" thickBot="1">
      <c r="A196" s="353">
        <v>47</v>
      </c>
      <c r="B196" s="353" t="s">
        <v>324</v>
      </c>
      <c r="C196" s="353">
        <v>426.85</v>
      </c>
      <c r="D196" s="353">
        <v>0</v>
      </c>
      <c r="E196" s="353">
        <v>0</v>
      </c>
      <c r="F196" s="353">
        <v>-41.84</v>
      </c>
      <c r="G196" s="353">
        <v>172.89</v>
      </c>
      <c r="H196" s="353">
        <v>201.56</v>
      </c>
      <c r="I196" s="353">
        <v>0</v>
      </c>
      <c r="J196" s="353"/>
      <c r="K196" s="354">
        <v>759.46</v>
      </c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</row>
    <row r="197" spans="1:50" s="350" customFormat="1" ht="15.75" thickBot="1">
      <c r="A197" s="353">
        <v>48</v>
      </c>
      <c r="B197" s="353" t="s">
        <v>325</v>
      </c>
      <c r="C197" s="353">
        <v>427.98</v>
      </c>
      <c r="D197" s="353">
        <v>0</v>
      </c>
      <c r="E197" s="353">
        <v>0</v>
      </c>
      <c r="F197" s="353">
        <v>-41.84</v>
      </c>
      <c r="G197" s="353">
        <v>172.89</v>
      </c>
      <c r="H197" s="353">
        <v>201.56</v>
      </c>
      <c r="I197" s="353">
        <v>0</v>
      </c>
      <c r="J197" s="353"/>
      <c r="K197" s="354">
        <v>760.59</v>
      </c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</row>
    <row r="198" spans="1:50" s="350" customFormat="1" ht="15.75" thickBot="1">
      <c r="A198" s="353">
        <v>49</v>
      </c>
      <c r="B198" s="353" t="s">
        <v>326</v>
      </c>
      <c r="C198" s="353">
        <v>391.15</v>
      </c>
      <c r="D198" s="353">
        <v>0</v>
      </c>
      <c r="E198" s="353">
        <v>0</v>
      </c>
      <c r="F198" s="353">
        <v>-41.84</v>
      </c>
      <c r="G198" s="353">
        <v>172.89</v>
      </c>
      <c r="H198" s="353">
        <v>201.76</v>
      </c>
      <c r="I198" s="353">
        <v>0</v>
      </c>
      <c r="J198" s="353"/>
      <c r="K198" s="354">
        <v>723.96</v>
      </c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</row>
    <row r="199" spans="1:50" s="350" customFormat="1" ht="15.75" thickBot="1">
      <c r="A199" s="353">
        <v>50</v>
      </c>
      <c r="B199" s="353" t="s">
        <v>327</v>
      </c>
      <c r="C199" s="353">
        <v>400.56</v>
      </c>
      <c r="D199" s="353">
        <v>0</v>
      </c>
      <c r="E199" s="353">
        <v>0</v>
      </c>
      <c r="F199" s="353">
        <v>-41.84</v>
      </c>
      <c r="G199" s="353">
        <v>172.89</v>
      </c>
      <c r="H199" s="353">
        <v>201.76</v>
      </c>
      <c r="I199" s="353">
        <v>0</v>
      </c>
      <c r="J199" s="353"/>
      <c r="K199" s="354">
        <v>733.37</v>
      </c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</row>
    <row r="200" spans="1:50" s="350" customFormat="1" ht="15.75" thickBot="1">
      <c r="A200" s="353">
        <v>51</v>
      </c>
      <c r="B200" s="353" t="s">
        <v>328</v>
      </c>
      <c r="C200" s="353">
        <v>400.39</v>
      </c>
      <c r="D200" s="353">
        <v>0</v>
      </c>
      <c r="E200" s="353">
        <v>0</v>
      </c>
      <c r="F200" s="353">
        <v>-41.84</v>
      </c>
      <c r="G200" s="353">
        <v>172.89</v>
      </c>
      <c r="H200" s="353">
        <v>201.76</v>
      </c>
      <c r="I200" s="353">
        <v>0</v>
      </c>
      <c r="J200" s="353"/>
      <c r="K200" s="354">
        <v>733.2</v>
      </c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</row>
    <row r="201" spans="1:50" s="350" customFormat="1" ht="15.75" thickBot="1">
      <c r="A201" s="353">
        <v>52</v>
      </c>
      <c r="B201" s="353" t="s">
        <v>329</v>
      </c>
      <c r="C201" s="353">
        <v>386.02</v>
      </c>
      <c r="D201" s="353">
        <v>0</v>
      </c>
      <c r="E201" s="353">
        <v>0</v>
      </c>
      <c r="F201" s="353">
        <v>-41.84</v>
      </c>
      <c r="G201" s="353">
        <v>172.89</v>
      </c>
      <c r="H201" s="353">
        <v>201.76</v>
      </c>
      <c r="I201" s="353">
        <v>0</v>
      </c>
      <c r="J201" s="353"/>
      <c r="K201" s="354">
        <v>718.83</v>
      </c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</row>
    <row r="202" spans="1:50" s="350" customFormat="1" ht="15.75" thickBot="1">
      <c r="A202" s="353">
        <v>53</v>
      </c>
      <c r="B202" s="353" t="s">
        <v>330</v>
      </c>
      <c r="C202" s="353">
        <v>374.81</v>
      </c>
      <c r="D202" s="353">
        <v>0</v>
      </c>
      <c r="E202" s="353">
        <v>0</v>
      </c>
      <c r="F202" s="353">
        <v>-41.84</v>
      </c>
      <c r="G202" s="353">
        <v>172.89</v>
      </c>
      <c r="H202" s="353">
        <v>201.76</v>
      </c>
      <c r="I202" s="353">
        <v>0</v>
      </c>
      <c r="J202" s="353"/>
      <c r="K202" s="354">
        <v>707.62</v>
      </c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  <c r="AQ202" s="343"/>
      <c r="AR202" s="343"/>
      <c r="AS202" s="343"/>
      <c r="AT202" s="343"/>
      <c r="AU202" s="343"/>
      <c r="AV202" s="343"/>
      <c r="AW202" s="343"/>
      <c r="AX202" s="343"/>
    </row>
    <row r="203" spans="1:50" s="350" customFormat="1" ht="15.75" thickBot="1">
      <c r="A203" s="353">
        <v>54</v>
      </c>
      <c r="B203" s="353" t="s">
        <v>331</v>
      </c>
      <c r="C203" s="353">
        <v>388.94</v>
      </c>
      <c r="D203" s="353">
        <v>0</v>
      </c>
      <c r="E203" s="353">
        <v>0</v>
      </c>
      <c r="F203" s="353">
        <v>-41.84</v>
      </c>
      <c r="G203" s="353">
        <v>172.89</v>
      </c>
      <c r="H203" s="353">
        <v>201.76</v>
      </c>
      <c r="I203" s="353">
        <v>0</v>
      </c>
      <c r="J203" s="353"/>
      <c r="K203" s="354">
        <v>721.75</v>
      </c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  <c r="AQ203" s="343"/>
      <c r="AR203" s="343"/>
      <c r="AS203" s="343"/>
      <c r="AT203" s="343"/>
      <c r="AU203" s="343"/>
      <c r="AV203" s="343"/>
      <c r="AW203" s="343"/>
      <c r="AX203" s="343"/>
    </row>
    <row r="204" spans="1:50" s="350" customFormat="1" ht="15.75" thickBot="1">
      <c r="A204" s="353">
        <v>55</v>
      </c>
      <c r="B204" s="353" t="s">
        <v>332</v>
      </c>
      <c r="C204" s="353">
        <v>391.02</v>
      </c>
      <c r="D204" s="353">
        <v>0</v>
      </c>
      <c r="E204" s="353">
        <v>0</v>
      </c>
      <c r="F204" s="353">
        <v>-41.84</v>
      </c>
      <c r="G204" s="353">
        <v>172.89</v>
      </c>
      <c r="H204" s="353">
        <v>201.76</v>
      </c>
      <c r="I204" s="353">
        <v>0</v>
      </c>
      <c r="J204" s="353"/>
      <c r="K204" s="354">
        <v>723.83</v>
      </c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</row>
    <row r="205" spans="1:50" s="350" customFormat="1" ht="15.75" thickBot="1">
      <c r="A205" s="353">
        <v>56</v>
      </c>
      <c r="B205" s="353" t="s">
        <v>333</v>
      </c>
      <c r="C205" s="353">
        <v>393.33</v>
      </c>
      <c r="D205" s="353">
        <v>0</v>
      </c>
      <c r="E205" s="353">
        <v>0</v>
      </c>
      <c r="F205" s="353">
        <v>-41.84</v>
      </c>
      <c r="G205" s="353">
        <v>172.89</v>
      </c>
      <c r="H205" s="353">
        <v>201.76</v>
      </c>
      <c r="I205" s="353">
        <v>0</v>
      </c>
      <c r="J205" s="353"/>
      <c r="K205" s="354">
        <v>726.14</v>
      </c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</row>
    <row r="206" spans="1:50" s="350" customFormat="1" ht="15.75" thickBot="1">
      <c r="A206" s="353">
        <v>57</v>
      </c>
      <c r="B206" s="353" t="s">
        <v>334</v>
      </c>
      <c r="C206" s="353">
        <v>406.31</v>
      </c>
      <c r="D206" s="353">
        <v>0</v>
      </c>
      <c r="E206" s="353">
        <v>0</v>
      </c>
      <c r="F206" s="353">
        <v>-41.84</v>
      </c>
      <c r="G206" s="353">
        <v>172.89</v>
      </c>
      <c r="H206" s="353">
        <v>203.72</v>
      </c>
      <c r="I206" s="353">
        <v>0</v>
      </c>
      <c r="J206" s="353"/>
      <c r="K206" s="354">
        <v>741.08</v>
      </c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</row>
    <row r="207" spans="1:50" s="350" customFormat="1" ht="15.75" thickBot="1">
      <c r="A207" s="353">
        <v>58</v>
      </c>
      <c r="B207" s="353" t="s">
        <v>335</v>
      </c>
      <c r="C207" s="353">
        <v>410.6</v>
      </c>
      <c r="D207" s="353">
        <v>0</v>
      </c>
      <c r="E207" s="353">
        <v>0</v>
      </c>
      <c r="F207" s="353">
        <v>-41.84</v>
      </c>
      <c r="G207" s="353">
        <v>172.89</v>
      </c>
      <c r="H207" s="353">
        <v>203.72</v>
      </c>
      <c r="I207" s="353">
        <v>0</v>
      </c>
      <c r="J207" s="353"/>
      <c r="K207" s="354">
        <v>745.37</v>
      </c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343"/>
      <c r="AO207" s="343"/>
      <c r="AP207" s="343"/>
      <c r="AQ207" s="343"/>
      <c r="AR207" s="343"/>
      <c r="AS207" s="343"/>
      <c r="AT207" s="343"/>
      <c r="AU207" s="343"/>
      <c r="AV207" s="343"/>
      <c r="AW207" s="343"/>
      <c r="AX207" s="343"/>
    </row>
    <row r="208" spans="1:50" s="350" customFormat="1" ht="15.75" thickBot="1">
      <c r="A208" s="353">
        <v>59</v>
      </c>
      <c r="B208" s="353" t="s">
        <v>336</v>
      </c>
      <c r="C208" s="353">
        <v>428.3</v>
      </c>
      <c r="D208" s="353">
        <v>0</v>
      </c>
      <c r="E208" s="353">
        <v>0</v>
      </c>
      <c r="F208" s="353">
        <v>-41.84</v>
      </c>
      <c r="G208" s="353">
        <v>172.89</v>
      </c>
      <c r="H208" s="353">
        <v>203.72</v>
      </c>
      <c r="I208" s="353">
        <v>0</v>
      </c>
      <c r="J208" s="353"/>
      <c r="K208" s="354">
        <v>763.07</v>
      </c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/>
      <c r="AO208" s="343"/>
      <c r="AP208" s="343"/>
      <c r="AQ208" s="343"/>
      <c r="AR208" s="343"/>
      <c r="AS208" s="343"/>
      <c r="AT208" s="343"/>
      <c r="AU208" s="343"/>
      <c r="AV208" s="343"/>
      <c r="AW208" s="343"/>
      <c r="AX208" s="343"/>
    </row>
    <row r="209" spans="1:50" s="350" customFormat="1" ht="15.75" thickBot="1">
      <c r="A209" s="353">
        <v>60</v>
      </c>
      <c r="B209" s="353" t="s">
        <v>337</v>
      </c>
      <c r="C209" s="353">
        <v>429.55</v>
      </c>
      <c r="D209" s="353">
        <v>0</v>
      </c>
      <c r="E209" s="353">
        <v>0</v>
      </c>
      <c r="F209" s="353">
        <v>-41.84</v>
      </c>
      <c r="G209" s="353">
        <v>172.89</v>
      </c>
      <c r="H209" s="353">
        <v>203.72</v>
      </c>
      <c r="I209" s="353">
        <v>0</v>
      </c>
      <c r="J209" s="353"/>
      <c r="K209" s="354">
        <v>764.32</v>
      </c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43"/>
      <c r="AI209" s="343"/>
      <c r="AJ209" s="343"/>
      <c r="AK209" s="343"/>
      <c r="AL209" s="343"/>
      <c r="AM209" s="343"/>
      <c r="AN209" s="343"/>
      <c r="AO209" s="343"/>
      <c r="AP209" s="343"/>
      <c r="AQ209" s="343"/>
      <c r="AR209" s="343"/>
      <c r="AS209" s="343"/>
      <c r="AT209" s="343"/>
      <c r="AU209" s="343"/>
      <c r="AV209" s="343"/>
      <c r="AW209" s="343"/>
      <c r="AX209" s="343"/>
    </row>
    <row r="210" spans="1:50" s="350" customFormat="1" ht="15.75" thickBot="1">
      <c r="A210" s="353">
        <v>61</v>
      </c>
      <c r="B210" s="353" t="s">
        <v>338</v>
      </c>
      <c r="C210" s="353">
        <v>430.81</v>
      </c>
      <c r="D210" s="353">
        <v>0</v>
      </c>
      <c r="E210" s="353">
        <v>0</v>
      </c>
      <c r="F210" s="353">
        <v>-41.84</v>
      </c>
      <c r="G210" s="353">
        <v>172.89</v>
      </c>
      <c r="H210" s="353">
        <v>203.72</v>
      </c>
      <c r="I210" s="353">
        <v>0</v>
      </c>
      <c r="J210" s="353"/>
      <c r="K210" s="354">
        <v>765.58</v>
      </c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43"/>
      <c r="AI210" s="343"/>
      <c r="AJ210" s="343"/>
      <c r="AK210" s="343"/>
      <c r="AL210" s="343"/>
      <c r="AM210" s="343"/>
      <c r="AN210" s="343"/>
      <c r="AO210" s="343"/>
      <c r="AP210" s="343"/>
      <c r="AQ210" s="343"/>
      <c r="AR210" s="343"/>
      <c r="AS210" s="343"/>
      <c r="AT210" s="343"/>
      <c r="AU210" s="343"/>
      <c r="AV210" s="343"/>
      <c r="AW210" s="343"/>
      <c r="AX210" s="343"/>
    </row>
    <row r="211" spans="1:50" s="350" customFormat="1" ht="15.75" thickBot="1">
      <c r="A211" s="353">
        <v>62</v>
      </c>
      <c r="B211" s="353" t="s">
        <v>339</v>
      </c>
      <c r="C211" s="353">
        <v>432.08</v>
      </c>
      <c r="D211" s="353">
        <v>0</v>
      </c>
      <c r="E211" s="353">
        <v>0</v>
      </c>
      <c r="F211" s="353">
        <v>-41.84</v>
      </c>
      <c r="G211" s="353">
        <v>172.89</v>
      </c>
      <c r="H211" s="353">
        <v>203.72</v>
      </c>
      <c r="I211" s="353">
        <v>0</v>
      </c>
      <c r="J211" s="353"/>
      <c r="K211" s="354">
        <v>766.85</v>
      </c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343"/>
      <c r="AK211" s="343"/>
      <c r="AL211" s="343"/>
      <c r="AM211" s="343"/>
      <c r="AN211" s="343"/>
      <c r="AO211" s="343"/>
      <c r="AP211" s="343"/>
      <c r="AQ211" s="343"/>
      <c r="AR211" s="343"/>
      <c r="AS211" s="343"/>
      <c r="AT211" s="343"/>
      <c r="AU211" s="343"/>
      <c r="AV211" s="343"/>
      <c r="AW211" s="343"/>
      <c r="AX211" s="343"/>
    </row>
    <row r="212" spans="1:50" s="350" customFormat="1" ht="15.75" thickBot="1">
      <c r="A212" s="353">
        <v>63</v>
      </c>
      <c r="B212" s="353" t="s">
        <v>340</v>
      </c>
      <c r="C212" s="353">
        <v>423.32</v>
      </c>
      <c r="D212" s="353">
        <v>0</v>
      </c>
      <c r="E212" s="353">
        <v>0</v>
      </c>
      <c r="F212" s="353">
        <v>-41.84</v>
      </c>
      <c r="G212" s="353">
        <v>172.89</v>
      </c>
      <c r="H212" s="353">
        <v>203.72</v>
      </c>
      <c r="I212" s="353">
        <v>0</v>
      </c>
      <c r="J212" s="353"/>
      <c r="K212" s="354">
        <v>758.09</v>
      </c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43"/>
      <c r="AI212" s="343"/>
      <c r="AJ212" s="343"/>
      <c r="AK212" s="343"/>
      <c r="AL212" s="343"/>
      <c r="AM212" s="343"/>
      <c r="AN212" s="343"/>
      <c r="AO212" s="343"/>
      <c r="AP212" s="343"/>
      <c r="AQ212" s="343"/>
      <c r="AR212" s="343"/>
      <c r="AS212" s="343"/>
      <c r="AT212" s="343"/>
      <c r="AU212" s="343"/>
      <c r="AV212" s="343"/>
      <c r="AW212" s="343"/>
      <c r="AX212" s="343"/>
    </row>
    <row r="213" spans="1:50" s="350" customFormat="1" ht="15.75" thickBot="1">
      <c r="A213" s="353">
        <v>64</v>
      </c>
      <c r="B213" s="353" t="s">
        <v>341</v>
      </c>
      <c r="C213" s="353">
        <v>413.02</v>
      </c>
      <c r="D213" s="353">
        <v>0</v>
      </c>
      <c r="E213" s="353">
        <v>0</v>
      </c>
      <c r="F213" s="353">
        <v>-41.84</v>
      </c>
      <c r="G213" s="353">
        <v>172.89</v>
      </c>
      <c r="H213" s="353">
        <v>203.72</v>
      </c>
      <c r="I213" s="353">
        <v>0</v>
      </c>
      <c r="J213" s="353"/>
      <c r="K213" s="354">
        <v>747.79</v>
      </c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343"/>
      <c r="AK213" s="343"/>
      <c r="AL213" s="343"/>
      <c r="AM213" s="343"/>
      <c r="AN213" s="343"/>
      <c r="AO213" s="343"/>
      <c r="AP213" s="343"/>
      <c r="AQ213" s="343"/>
      <c r="AR213" s="343"/>
      <c r="AS213" s="343"/>
      <c r="AT213" s="343"/>
      <c r="AU213" s="343"/>
      <c r="AV213" s="343"/>
      <c r="AW213" s="343"/>
      <c r="AX213" s="343"/>
    </row>
    <row r="214" spans="1:50" s="350" customFormat="1" ht="15.75" thickBot="1">
      <c r="A214" s="353">
        <v>65</v>
      </c>
      <c r="B214" s="353" t="s">
        <v>342</v>
      </c>
      <c r="C214" s="353">
        <v>399.32</v>
      </c>
      <c r="D214" s="353">
        <v>0</v>
      </c>
      <c r="E214" s="353">
        <v>0</v>
      </c>
      <c r="F214" s="353">
        <v>-41.84</v>
      </c>
      <c r="G214" s="353">
        <v>172.89</v>
      </c>
      <c r="H214" s="353">
        <v>204.51</v>
      </c>
      <c r="I214" s="353">
        <v>0</v>
      </c>
      <c r="J214" s="353"/>
      <c r="K214" s="354">
        <v>734.88</v>
      </c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343"/>
      <c r="AK214" s="343"/>
      <c r="AL214" s="343"/>
      <c r="AM214" s="343"/>
      <c r="AN214" s="343"/>
      <c r="AO214" s="343"/>
      <c r="AP214" s="343"/>
      <c r="AQ214" s="343"/>
      <c r="AR214" s="343"/>
      <c r="AS214" s="343"/>
      <c r="AT214" s="343"/>
      <c r="AU214" s="343"/>
      <c r="AV214" s="343"/>
      <c r="AW214" s="343"/>
      <c r="AX214" s="343"/>
    </row>
    <row r="215" spans="1:50" s="350" customFormat="1" ht="15.75" thickBot="1">
      <c r="A215" s="353">
        <v>66</v>
      </c>
      <c r="B215" s="353" t="s">
        <v>343</v>
      </c>
      <c r="C215" s="353">
        <v>398.57</v>
      </c>
      <c r="D215" s="353">
        <v>0</v>
      </c>
      <c r="E215" s="353">
        <v>0</v>
      </c>
      <c r="F215" s="353">
        <v>-41.84</v>
      </c>
      <c r="G215" s="353">
        <v>172.89</v>
      </c>
      <c r="H215" s="353">
        <v>204.51</v>
      </c>
      <c r="I215" s="353">
        <v>0</v>
      </c>
      <c r="J215" s="353"/>
      <c r="K215" s="354">
        <v>734.13</v>
      </c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3"/>
      <c r="AW215" s="343"/>
      <c r="AX215" s="343"/>
    </row>
    <row r="216" spans="1:50" s="350" customFormat="1" ht="15.75" thickBot="1">
      <c r="A216" s="353">
        <v>67</v>
      </c>
      <c r="B216" s="353" t="s">
        <v>344</v>
      </c>
      <c r="C216" s="353">
        <v>372.8</v>
      </c>
      <c r="D216" s="353">
        <v>0</v>
      </c>
      <c r="E216" s="353">
        <v>0</v>
      </c>
      <c r="F216" s="353">
        <v>-41.84</v>
      </c>
      <c r="G216" s="353">
        <v>172.89</v>
      </c>
      <c r="H216" s="353">
        <v>204.51</v>
      </c>
      <c r="I216" s="353">
        <v>0</v>
      </c>
      <c r="J216" s="353"/>
      <c r="K216" s="354">
        <v>708.36</v>
      </c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3"/>
      <c r="AO216" s="343"/>
      <c r="AP216" s="343"/>
      <c r="AQ216" s="343"/>
      <c r="AR216" s="343"/>
      <c r="AS216" s="343"/>
      <c r="AT216" s="343"/>
      <c r="AU216" s="343"/>
      <c r="AV216" s="343"/>
      <c r="AW216" s="343"/>
      <c r="AX216" s="343"/>
    </row>
    <row r="217" spans="1:50" s="350" customFormat="1" ht="15.75" thickBot="1">
      <c r="A217" s="353">
        <v>68</v>
      </c>
      <c r="B217" s="353" t="s">
        <v>345</v>
      </c>
      <c r="C217" s="353">
        <v>373.84</v>
      </c>
      <c r="D217" s="353">
        <v>0</v>
      </c>
      <c r="E217" s="353">
        <v>0</v>
      </c>
      <c r="F217" s="353">
        <v>-41.84</v>
      </c>
      <c r="G217" s="353">
        <v>172.89</v>
      </c>
      <c r="H217" s="353">
        <v>204.51</v>
      </c>
      <c r="I217" s="353">
        <v>0</v>
      </c>
      <c r="J217" s="353"/>
      <c r="K217" s="354">
        <v>709.4</v>
      </c>
      <c r="L217" s="343"/>
      <c r="M217" s="343"/>
      <c r="N217" s="343"/>
      <c r="O217" s="343"/>
      <c r="P217" s="343"/>
      <c r="Q217" s="343"/>
      <c r="R217" s="343"/>
      <c r="S217" s="343"/>
      <c r="T217" s="343"/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  <c r="AN217" s="343"/>
      <c r="AO217" s="343"/>
      <c r="AP217" s="343"/>
      <c r="AQ217" s="343"/>
      <c r="AR217" s="343"/>
      <c r="AS217" s="343"/>
      <c r="AT217" s="343"/>
      <c r="AU217" s="343"/>
      <c r="AV217" s="343"/>
      <c r="AW217" s="343"/>
      <c r="AX217" s="343"/>
    </row>
    <row r="218" spans="1:50" s="350" customFormat="1" ht="15.75" thickBot="1">
      <c r="A218" s="353">
        <v>69</v>
      </c>
      <c r="B218" s="353" t="s">
        <v>346</v>
      </c>
      <c r="C218" s="353">
        <v>375.08</v>
      </c>
      <c r="D218" s="353">
        <v>0</v>
      </c>
      <c r="E218" s="353">
        <v>0</v>
      </c>
      <c r="F218" s="353">
        <v>-41.84</v>
      </c>
      <c r="G218" s="353">
        <v>172.89</v>
      </c>
      <c r="H218" s="353">
        <v>205</v>
      </c>
      <c r="I218" s="353">
        <v>0</v>
      </c>
      <c r="J218" s="353"/>
      <c r="K218" s="354">
        <v>711.13</v>
      </c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43"/>
      <c r="AJ218" s="343"/>
      <c r="AK218" s="343"/>
      <c r="AL218" s="343"/>
      <c r="AM218" s="343"/>
      <c r="AN218" s="343"/>
      <c r="AO218" s="343"/>
      <c r="AP218" s="343"/>
      <c r="AQ218" s="343"/>
      <c r="AR218" s="343"/>
      <c r="AS218" s="343"/>
      <c r="AT218" s="343"/>
      <c r="AU218" s="343"/>
      <c r="AV218" s="343"/>
      <c r="AW218" s="343"/>
      <c r="AX218" s="343"/>
    </row>
    <row r="219" spans="1:50" s="350" customFormat="1" ht="15.75" thickBot="1">
      <c r="A219" s="353">
        <v>70</v>
      </c>
      <c r="B219" s="353" t="s">
        <v>347</v>
      </c>
      <c r="C219" s="353">
        <v>375.67</v>
      </c>
      <c r="D219" s="353">
        <v>0</v>
      </c>
      <c r="E219" s="353">
        <v>0</v>
      </c>
      <c r="F219" s="353">
        <v>-41.84</v>
      </c>
      <c r="G219" s="353">
        <v>172.89</v>
      </c>
      <c r="H219" s="353">
        <v>205</v>
      </c>
      <c r="I219" s="353">
        <v>0</v>
      </c>
      <c r="J219" s="353"/>
      <c r="K219" s="354">
        <v>711.72</v>
      </c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43"/>
      <c r="AJ219" s="343"/>
      <c r="AK219" s="343"/>
      <c r="AL219" s="343"/>
      <c r="AM219" s="343"/>
      <c r="AN219" s="343"/>
      <c r="AO219" s="343"/>
      <c r="AP219" s="343"/>
      <c r="AQ219" s="343"/>
      <c r="AR219" s="343"/>
      <c r="AS219" s="343"/>
      <c r="AT219" s="343"/>
      <c r="AU219" s="343"/>
      <c r="AV219" s="343"/>
      <c r="AW219" s="343"/>
      <c r="AX219" s="343"/>
    </row>
    <row r="220" spans="1:50" s="350" customFormat="1" ht="15.75" thickBot="1">
      <c r="A220" s="353">
        <v>71</v>
      </c>
      <c r="B220" s="353" t="s">
        <v>348</v>
      </c>
      <c r="C220" s="353">
        <v>376.61</v>
      </c>
      <c r="D220" s="353">
        <v>0</v>
      </c>
      <c r="E220" s="353">
        <v>0</v>
      </c>
      <c r="F220" s="353">
        <v>-41.84</v>
      </c>
      <c r="G220" s="353">
        <v>172.89</v>
      </c>
      <c r="H220" s="353">
        <v>205</v>
      </c>
      <c r="I220" s="353">
        <v>0</v>
      </c>
      <c r="J220" s="353"/>
      <c r="K220" s="354">
        <v>712.66</v>
      </c>
      <c r="L220" s="343"/>
      <c r="M220" s="343"/>
      <c r="N220" s="343"/>
      <c r="O220" s="343"/>
      <c r="P220" s="343"/>
      <c r="Q220" s="343"/>
      <c r="R220" s="343"/>
      <c r="S220" s="343"/>
      <c r="T220" s="343"/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43"/>
      <c r="AI220" s="343"/>
      <c r="AJ220" s="343"/>
      <c r="AK220" s="343"/>
      <c r="AL220" s="343"/>
      <c r="AM220" s="343"/>
      <c r="AN220" s="343"/>
      <c r="AO220" s="343"/>
      <c r="AP220" s="343"/>
      <c r="AQ220" s="343"/>
      <c r="AR220" s="343"/>
      <c r="AS220" s="343"/>
      <c r="AT220" s="343"/>
      <c r="AU220" s="343"/>
      <c r="AV220" s="343"/>
      <c r="AW220" s="343"/>
      <c r="AX220" s="343"/>
    </row>
    <row r="221" spans="1:50" s="350" customFormat="1" ht="15.75" thickBot="1">
      <c r="A221" s="353">
        <v>72</v>
      </c>
      <c r="B221" s="353" t="s">
        <v>349</v>
      </c>
      <c r="C221" s="353">
        <v>379.99</v>
      </c>
      <c r="D221" s="353">
        <v>0</v>
      </c>
      <c r="E221" s="353">
        <v>0</v>
      </c>
      <c r="F221" s="353">
        <v>-41.84</v>
      </c>
      <c r="G221" s="353">
        <v>172.89</v>
      </c>
      <c r="H221" s="353">
        <v>205</v>
      </c>
      <c r="I221" s="353">
        <v>0</v>
      </c>
      <c r="J221" s="353"/>
      <c r="K221" s="354">
        <v>716.04</v>
      </c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343"/>
      <c r="AK221" s="343"/>
      <c r="AL221" s="343"/>
      <c r="AM221" s="343"/>
      <c r="AN221" s="343"/>
      <c r="AO221" s="343"/>
      <c r="AP221" s="343"/>
      <c r="AQ221" s="343"/>
      <c r="AR221" s="343"/>
      <c r="AS221" s="343"/>
      <c r="AT221" s="343"/>
      <c r="AU221" s="343"/>
      <c r="AV221" s="343"/>
      <c r="AW221" s="343"/>
      <c r="AX221" s="343"/>
    </row>
    <row r="222" spans="1:50" s="350" customFormat="1" ht="15.75" thickBot="1">
      <c r="A222" s="353">
        <v>73</v>
      </c>
      <c r="B222" s="353" t="s">
        <v>350</v>
      </c>
      <c r="C222" s="353">
        <v>380.97</v>
      </c>
      <c r="D222" s="353">
        <v>0</v>
      </c>
      <c r="E222" s="353">
        <v>0</v>
      </c>
      <c r="F222" s="353">
        <v>-41.84</v>
      </c>
      <c r="G222" s="353">
        <v>172.89</v>
      </c>
      <c r="H222" s="353">
        <v>254.88</v>
      </c>
      <c r="I222" s="353">
        <v>0</v>
      </c>
      <c r="J222" s="353"/>
      <c r="K222" s="354">
        <v>766.9</v>
      </c>
      <c r="L222" s="343"/>
      <c r="M222" s="343"/>
      <c r="N222" s="343"/>
      <c r="O222" s="343"/>
      <c r="P222" s="343"/>
      <c r="Q222" s="343"/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43"/>
      <c r="AK222" s="343"/>
      <c r="AL222" s="343"/>
      <c r="AM222" s="343"/>
      <c r="AN222" s="343"/>
      <c r="AO222" s="343"/>
      <c r="AP222" s="343"/>
      <c r="AQ222" s="343"/>
      <c r="AR222" s="343"/>
      <c r="AS222" s="343"/>
      <c r="AT222" s="343"/>
      <c r="AU222" s="343"/>
      <c r="AV222" s="343"/>
      <c r="AW222" s="343"/>
      <c r="AX222" s="343"/>
    </row>
    <row r="223" spans="1:50" s="350" customFormat="1" ht="15.75" thickBot="1">
      <c r="A223" s="353">
        <v>74</v>
      </c>
      <c r="B223" s="353" t="s">
        <v>351</v>
      </c>
      <c r="C223" s="353">
        <v>417.51</v>
      </c>
      <c r="D223" s="353">
        <v>0</v>
      </c>
      <c r="E223" s="353">
        <v>0</v>
      </c>
      <c r="F223" s="353">
        <v>-41.84</v>
      </c>
      <c r="G223" s="353">
        <v>172.89</v>
      </c>
      <c r="H223" s="353">
        <v>254.88</v>
      </c>
      <c r="I223" s="353">
        <v>0</v>
      </c>
      <c r="J223" s="353"/>
      <c r="K223" s="354">
        <v>803.44</v>
      </c>
      <c r="L223" s="343"/>
      <c r="M223" s="343"/>
      <c r="N223" s="343"/>
      <c r="O223" s="343"/>
      <c r="P223" s="343"/>
      <c r="Q223" s="343"/>
      <c r="R223" s="343"/>
      <c r="S223" s="343"/>
      <c r="T223" s="343"/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43"/>
      <c r="AI223" s="343"/>
      <c r="AJ223" s="343"/>
      <c r="AK223" s="343"/>
      <c r="AL223" s="343"/>
      <c r="AM223" s="343"/>
      <c r="AN223" s="343"/>
      <c r="AO223" s="343"/>
      <c r="AP223" s="343"/>
      <c r="AQ223" s="343"/>
      <c r="AR223" s="343"/>
      <c r="AS223" s="343"/>
      <c r="AT223" s="343"/>
      <c r="AU223" s="343"/>
      <c r="AV223" s="343"/>
      <c r="AW223" s="343"/>
      <c r="AX223" s="343"/>
    </row>
    <row r="224" spans="1:50" s="350" customFormat="1" ht="15.75" thickBot="1">
      <c r="A224" s="353">
        <v>75</v>
      </c>
      <c r="B224" s="353" t="s">
        <v>352</v>
      </c>
      <c r="C224" s="353">
        <v>478.06</v>
      </c>
      <c r="D224" s="353">
        <v>0</v>
      </c>
      <c r="E224" s="353">
        <v>0</v>
      </c>
      <c r="F224" s="353">
        <v>-41.84</v>
      </c>
      <c r="G224" s="353">
        <v>172.89</v>
      </c>
      <c r="H224" s="353">
        <v>254.88</v>
      </c>
      <c r="I224" s="353">
        <v>0</v>
      </c>
      <c r="J224" s="353"/>
      <c r="K224" s="354">
        <v>863.99</v>
      </c>
      <c r="L224" s="343"/>
      <c r="M224" s="343"/>
      <c r="N224" s="343"/>
      <c r="O224" s="343"/>
      <c r="P224" s="343"/>
      <c r="Q224" s="343"/>
      <c r="R224" s="343"/>
      <c r="S224" s="343"/>
      <c r="T224" s="343"/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  <c r="AI224" s="343"/>
      <c r="AJ224" s="343"/>
      <c r="AK224" s="343"/>
      <c r="AL224" s="343"/>
      <c r="AM224" s="343"/>
      <c r="AN224" s="343"/>
      <c r="AO224" s="343"/>
      <c r="AP224" s="343"/>
      <c r="AQ224" s="343"/>
      <c r="AR224" s="343"/>
      <c r="AS224" s="343"/>
      <c r="AT224" s="343"/>
      <c r="AU224" s="343"/>
      <c r="AV224" s="343"/>
      <c r="AW224" s="343"/>
      <c r="AX224" s="343"/>
    </row>
    <row r="225" spans="1:50" s="350" customFormat="1" ht="15.75" thickBot="1">
      <c r="A225" s="353">
        <v>76</v>
      </c>
      <c r="B225" s="353" t="s">
        <v>353</v>
      </c>
      <c r="C225" s="353">
        <v>511.74</v>
      </c>
      <c r="D225" s="353">
        <v>0</v>
      </c>
      <c r="E225" s="353">
        <v>0</v>
      </c>
      <c r="F225" s="353">
        <v>-41.84</v>
      </c>
      <c r="G225" s="353">
        <v>172.89</v>
      </c>
      <c r="H225" s="353">
        <v>254.88</v>
      </c>
      <c r="I225" s="353">
        <v>0</v>
      </c>
      <c r="J225" s="353"/>
      <c r="K225" s="354">
        <v>897.67</v>
      </c>
      <c r="L225" s="343"/>
      <c r="M225" s="343"/>
      <c r="N225" s="343"/>
      <c r="O225" s="343"/>
      <c r="P225" s="343"/>
      <c r="Q225" s="343"/>
      <c r="R225" s="343"/>
      <c r="S225" s="343"/>
      <c r="T225" s="343"/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43"/>
      <c r="AI225" s="343"/>
      <c r="AJ225" s="343"/>
      <c r="AK225" s="343"/>
      <c r="AL225" s="343"/>
      <c r="AM225" s="343"/>
      <c r="AN225" s="343"/>
      <c r="AO225" s="343"/>
      <c r="AP225" s="343"/>
      <c r="AQ225" s="343"/>
      <c r="AR225" s="343"/>
      <c r="AS225" s="343"/>
      <c r="AT225" s="343"/>
      <c r="AU225" s="343"/>
      <c r="AV225" s="343"/>
      <c r="AW225" s="343"/>
      <c r="AX225" s="343"/>
    </row>
    <row r="226" spans="1:50" s="350" customFormat="1" ht="15.75" thickBot="1">
      <c r="A226" s="353">
        <v>77</v>
      </c>
      <c r="B226" s="353" t="s">
        <v>354</v>
      </c>
      <c r="C226" s="353">
        <v>531.91999999999996</v>
      </c>
      <c r="D226" s="353">
        <v>0</v>
      </c>
      <c r="E226" s="353">
        <v>0</v>
      </c>
      <c r="F226" s="353">
        <v>-41.84</v>
      </c>
      <c r="G226" s="353">
        <v>172.89</v>
      </c>
      <c r="H226" s="353">
        <v>254.68</v>
      </c>
      <c r="I226" s="353">
        <v>0</v>
      </c>
      <c r="J226" s="353"/>
      <c r="K226" s="354">
        <v>917.65</v>
      </c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43"/>
      <c r="AI226" s="343"/>
      <c r="AJ226" s="343"/>
      <c r="AK226" s="343"/>
      <c r="AL226" s="343"/>
      <c r="AM226" s="343"/>
      <c r="AN226" s="343"/>
      <c r="AO226" s="343"/>
      <c r="AP226" s="343"/>
      <c r="AQ226" s="343"/>
      <c r="AR226" s="343"/>
      <c r="AS226" s="343"/>
      <c r="AT226" s="343"/>
      <c r="AU226" s="343"/>
      <c r="AV226" s="343"/>
      <c r="AW226" s="343"/>
      <c r="AX226" s="343"/>
    </row>
    <row r="227" spans="1:50" s="350" customFormat="1" ht="15.75" thickBot="1">
      <c r="A227" s="353">
        <v>78</v>
      </c>
      <c r="B227" s="353" t="s">
        <v>355</v>
      </c>
      <c r="C227" s="353">
        <v>531.91999999999996</v>
      </c>
      <c r="D227" s="353">
        <v>0</v>
      </c>
      <c r="E227" s="353">
        <v>0</v>
      </c>
      <c r="F227" s="353">
        <v>-41.84</v>
      </c>
      <c r="G227" s="353">
        <v>172.89</v>
      </c>
      <c r="H227" s="353">
        <v>254.68</v>
      </c>
      <c r="I227" s="353">
        <v>0</v>
      </c>
      <c r="J227" s="353"/>
      <c r="K227" s="354">
        <v>917.65</v>
      </c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343"/>
      <c r="AK227" s="343"/>
      <c r="AL227" s="343"/>
      <c r="AM227" s="343"/>
      <c r="AN227" s="343"/>
      <c r="AO227" s="343"/>
      <c r="AP227" s="343"/>
      <c r="AQ227" s="343"/>
      <c r="AR227" s="343"/>
      <c r="AS227" s="343"/>
      <c r="AT227" s="343"/>
      <c r="AU227" s="343"/>
      <c r="AV227" s="343"/>
      <c r="AW227" s="343"/>
      <c r="AX227" s="343"/>
    </row>
    <row r="228" spans="1:50" s="350" customFormat="1" ht="15.75" thickBot="1">
      <c r="A228" s="353">
        <v>79</v>
      </c>
      <c r="B228" s="353" t="s">
        <v>356</v>
      </c>
      <c r="C228" s="353">
        <v>533.85</v>
      </c>
      <c r="D228" s="353">
        <v>0</v>
      </c>
      <c r="E228" s="353">
        <v>0</v>
      </c>
      <c r="F228" s="353">
        <v>-41.84</v>
      </c>
      <c r="G228" s="353">
        <v>172.89</v>
      </c>
      <c r="H228" s="353">
        <v>254.68</v>
      </c>
      <c r="I228" s="353">
        <v>0</v>
      </c>
      <c r="J228" s="353"/>
      <c r="K228" s="354">
        <v>919.58</v>
      </c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43"/>
      <c r="AI228" s="343"/>
      <c r="AJ228" s="343"/>
      <c r="AK228" s="343"/>
      <c r="AL228" s="343"/>
      <c r="AM228" s="343"/>
      <c r="AN228" s="343"/>
      <c r="AO228" s="343"/>
      <c r="AP228" s="343"/>
      <c r="AQ228" s="343"/>
      <c r="AR228" s="343"/>
      <c r="AS228" s="343"/>
      <c r="AT228" s="343"/>
      <c r="AU228" s="343"/>
      <c r="AV228" s="343"/>
      <c r="AW228" s="343"/>
      <c r="AX228" s="343"/>
    </row>
    <row r="229" spans="1:50" s="350" customFormat="1" ht="15.75" thickBot="1">
      <c r="A229" s="353">
        <v>80</v>
      </c>
      <c r="B229" s="353" t="s">
        <v>357</v>
      </c>
      <c r="C229" s="353">
        <v>534.66999999999996</v>
      </c>
      <c r="D229" s="353">
        <v>0</v>
      </c>
      <c r="E229" s="353">
        <v>0</v>
      </c>
      <c r="F229" s="353">
        <v>-41.84</v>
      </c>
      <c r="G229" s="353">
        <v>172.89</v>
      </c>
      <c r="H229" s="353">
        <v>254.68</v>
      </c>
      <c r="I229" s="353">
        <v>0</v>
      </c>
      <c r="J229" s="353"/>
      <c r="K229" s="354">
        <v>920.4</v>
      </c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3"/>
      <c r="AO229" s="343"/>
      <c r="AP229" s="343"/>
      <c r="AQ229" s="343"/>
      <c r="AR229" s="343"/>
      <c r="AS229" s="343"/>
      <c r="AT229" s="343"/>
      <c r="AU229" s="343"/>
      <c r="AV229" s="343"/>
      <c r="AW229" s="343"/>
      <c r="AX229" s="343"/>
    </row>
    <row r="230" spans="1:50" s="350" customFormat="1" ht="15.75" thickBot="1">
      <c r="A230" s="353">
        <v>81</v>
      </c>
      <c r="B230" s="353" t="s">
        <v>358</v>
      </c>
      <c r="C230" s="353">
        <v>528.36</v>
      </c>
      <c r="D230" s="353">
        <v>0</v>
      </c>
      <c r="E230" s="353">
        <v>0</v>
      </c>
      <c r="F230" s="353">
        <v>-41.84</v>
      </c>
      <c r="G230" s="353">
        <v>172.89</v>
      </c>
      <c r="H230" s="353">
        <v>254.68</v>
      </c>
      <c r="I230" s="353">
        <v>0</v>
      </c>
      <c r="J230" s="353"/>
      <c r="K230" s="354">
        <v>914.09</v>
      </c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43"/>
      <c r="AI230" s="343"/>
      <c r="AJ230" s="343"/>
      <c r="AK230" s="343"/>
      <c r="AL230" s="343"/>
      <c r="AM230" s="343"/>
      <c r="AN230" s="343"/>
      <c r="AO230" s="343"/>
      <c r="AP230" s="343"/>
      <c r="AQ230" s="343"/>
      <c r="AR230" s="343"/>
      <c r="AS230" s="343"/>
      <c r="AT230" s="343"/>
      <c r="AU230" s="343"/>
      <c r="AV230" s="343"/>
      <c r="AW230" s="343"/>
      <c r="AX230" s="343"/>
    </row>
    <row r="231" spans="1:50" s="350" customFormat="1" ht="15.75" thickBot="1">
      <c r="A231" s="353">
        <v>82</v>
      </c>
      <c r="B231" s="353" t="s">
        <v>359</v>
      </c>
      <c r="C231" s="353">
        <v>498.9</v>
      </c>
      <c r="D231" s="353">
        <v>0</v>
      </c>
      <c r="E231" s="353">
        <v>0</v>
      </c>
      <c r="F231" s="353">
        <v>-41.84</v>
      </c>
      <c r="G231" s="353">
        <v>172.89</v>
      </c>
      <c r="H231" s="353">
        <v>254.68</v>
      </c>
      <c r="I231" s="353">
        <v>0</v>
      </c>
      <c r="J231" s="353"/>
      <c r="K231" s="354">
        <v>884.63</v>
      </c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43"/>
      <c r="AI231" s="343"/>
      <c r="AJ231" s="343"/>
      <c r="AK231" s="343"/>
      <c r="AL231" s="343"/>
      <c r="AM231" s="343"/>
      <c r="AN231" s="343"/>
      <c r="AO231" s="343"/>
      <c r="AP231" s="343"/>
      <c r="AQ231" s="343"/>
      <c r="AR231" s="343"/>
      <c r="AS231" s="343"/>
      <c r="AT231" s="343"/>
      <c r="AU231" s="343"/>
      <c r="AV231" s="343"/>
      <c r="AW231" s="343"/>
      <c r="AX231" s="343"/>
    </row>
    <row r="232" spans="1:50" s="350" customFormat="1" ht="15.75" thickBot="1">
      <c r="A232" s="353">
        <v>83</v>
      </c>
      <c r="B232" s="353" t="s">
        <v>360</v>
      </c>
      <c r="C232" s="353">
        <v>496.96</v>
      </c>
      <c r="D232" s="353">
        <v>0</v>
      </c>
      <c r="E232" s="353">
        <v>0</v>
      </c>
      <c r="F232" s="353">
        <v>-41.84</v>
      </c>
      <c r="G232" s="353">
        <v>172.89</v>
      </c>
      <c r="H232" s="353">
        <v>254.68</v>
      </c>
      <c r="I232" s="353">
        <v>0</v>
      </c>
      <c r="J232" s="353"/>
      <c r="K232" s="354">
        <v>882.69</v>
      </c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  <c r="AI232" s="343"/>
      <c r="AJ232" s="343"/>
      <c r="AK232" s="343"/>
      <c r="AL232" s="343"/>
      <c r="AM232" s="343"/>
      <c r="AN232" s="343"/>
      <c r="AO232" s="343"/>
      <c r="AP232" s="343"/>
      <c r="AQ232" s="343"/>
      <c r="AR232" s="343"/>
      <c r="AS232" s="343"/>
      <c r="AT232" s="343"/>
      <c r="AU232" s="343"/>
      <c r="AV232" s="343"/>
      <c r="AW232" s="343"/>
      <c r="AX232" s="343"/>
    </row>
    <row r="233" spans="1:50" s="350" customFormat="1" ht="15.75" thickBot="1">
      <c r="A233" s="353">
        <v>84</v>
      </c>
      <c r="B233" s="353" t="s">
        <v>361</v>
      </c>
      <c r="C233" s="353">
        <v>482.75</v>
      </c>
      <c r="D233" s="353">
        <v>0</v>
      </c>
      <c r="E233" s="353">
        <v>0</v>
      </c>
      <c r="F233" s="353">
        <v>-41.84</v>
      </c>
      <c r="G233" s="353">
        <v>172.89</v>
      </c>
      <c r="H233" s="353">
        <v>254.68</v>
      </c>
      <c r="I233" s="353">
        <v>0</v>
      </c>
      <c r="J233" s="353"/>
      <c r="K233" s="354">
        <v>868.48</v>
      </c>
      <c r="L233" s="343"/>
      <c r="M233" s="343"/>
      <c r="N233" s="343"/>
      <c r="O233" s="343"/>
      <c r="P233" s="343"/>
      <c r="Q233" s="343"/>
      <c r="R233" s="343"/>
      <c r="S233" s="343"/>
      <c r="T233" s="343"/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  <c r="AI233" s="343"/>
      <c r="AJ233" s="343"/>
      <c r="AK233" s="343"/>
      <c r="AL233" s="343"/>
      <c r="AM233" s="343"/>
      <c r="AN233" s="343"/>
      <c r="AO233" s="343"/>
      <c r="AP233" s="343"/>
      <c r="AQ233" s="343"/>
      <c r="AR233" s="343"/>
      <c r="AS233" s="343"/>
      <c r="AT233" s="343"/>
      <c r="AU233" s="343"/>
      <c r="AV233" s="343"/>
      <c r="AW233" s="343"/>
      <c r="AX233" s="343"/>
    </row>
    <row r="234" spans="1:50" s="350" customFormat="1" ht="15.75" thickBot="1">
      <c r="A234" s="353">
        <v>85</v>
      </c>
      <c r="B234" s="353" t="s">
        <v>362</v>
      </c>
      <c r="C234" s="353">
        <v>478.17</v>
      </c>
      <c r="D234" s="353">
        <v>0</v>
      </c>
      <c r="E234" s="353">
        <v>0</v>
      </c>
      <c r="F234" s="353">
        <v>-41.84</v>
      </c>
      <c r="G234" s="353">
        <v>218.43</v>
      </c>
      <c r="H234" s="353">
        <v>251.04</v>
      </c>
      <c r="I234" s="353">
        <v>0</v>
      </c>
      <c r="J234" s="353"/>
      <c r="K234" s="354">
        <v>905.8</v>
      </c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3"/>
      <c r="AJ234" s="343"/>
      <c r="AK234" s="343"/>
      <c r="AL234" s="343"/>
      <c r="AM234" s="343"/>
      <c r="AN234" s="343"/>
      <c r="AO234" s="343"/>
      <c r="AP234" s="343"/>
      <c r="AQ234" s="343"/>
      <c r="AR234" s="343"/>
      <c r="AS234" s="343"/>
      <c r="AT234" s="343"/>
      <c r="AU234" s="343"/>
      <c r="AV234" s="343"/>
      <c r="AW234" s="343"/>
      <c r="AX234" s="343"/>
    </row>
    <row r="235" spans="1:50" s="350" customFormat="1" ht="15.75" thickBot="1">
      <c r="A235" s="353">
        <v>86</v>
      </c>
      <c r="B235" s="353" t="s">
        <v>363</v>
      </c>
      <c r="C235" s="353">
        <v>477.96</v>
      </c>
      <c r="D235" s="353">
        <v>0</v>
      </c>
      <c r="E235" s="353">
        <v>0</v>
      </c>
      <c r="F235" s="353">
        <v>-41.84</v>
      </c>
      <c r="G235" s="353">
        <v>218.43</v>
      </c>
      <c r="H235" s="353">
        <v>251.04</v>
      </c>
      <c r="I235" s="353">
        <v>0</v>
      </c>
      <c r="J235" s="353"/>
      <c r="K235" s="354">
        <v>905.59</v>
      </c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343"/>
      <c r="AK235" s="343"/>
      <c r="AL235" s="343"/>
      <c r="AM235" s="343"/>
      <c r="AN235" s="343"/>
      <c r="AO235" s="343"/>
      <c r="AP235" s="343"/>
      <c r="AQ235" s="343"/>
      <c r="AR235" s="343"/>
      <c r="AS235" s="343"/>
      <c r="AT235" s="343"/>
      <c r="AU235" s="343"/>
      <c r="AV235" s="343"/>
      <c r="AW235" s="343"/>
      <c r="AX235" s="343"/>
    </row>
    <row r="236" spans="1:50" s="350" customFormat="1" ht="15.75" thickBot="1">
      <c r="A236" s="353">
        <v>87</v>
      </c>
      <c r="B236" s="353" t="s">
        <v>364</v>
      </c>
      <c r="C236" s="353">
        <v>477.96</v>
      </c>
      <c r="D236" s="353">
        <v>0</v>
      </c>
      <c r="E236" s="353">
        <v>0</v>
      </c>
      <c r="F236" s="353">
        <v>-41.84</v>
      </c>
      <c r="G236" s="353">
        <v>218.43</v>
      </c>
      <c r="H236" s="353">
        <v>251.04</v>
      </c>
      <c r="I236" s="353">
        <v>0</v>
      </c>
      <c r="J236" s="353"/>
      <c r="K236" s="354">
        <v>905.59</v>
      </c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343"/>
      <c r="AK236" s="343"/>
      <c r="AL236" s="343"/>
      <c r="AM236" s="343"/>
      <c r="AN236" s="343"/>
      <c r="AO236" s="343"/>
      <c r="AP236" s="343"/>
      <c r="AQ236" s="343"/>
      <c r="AR236" s="343"/>
      <c r="AS236" s="343"/>
      <c r="AT236" s="343"/>
      <c r="AU236" s="343"/>
      <c r="AV236" s="343"/>
      <c r="AW236" s="343"/>
      <c r="AX236" s="343"/>
    </row>
    <row r="237" spans="1:50" s="350" customFormat="1" ht="15.75" thickBot="1">
      <c r="A237" s="353">
        <v>88</v>
      </c>
      <c r="B237" s="353" t="s">
        <v>365</v>
      </c>
      <c r="C237" s="353">
        <v>478.08</v>
      </c>
      <c r="D237" s="353">
        <v>0</v>
      </c>
      <c r="E237" s="353">
        <v>0</v>
      </c>
      <c r="F237" s="353">
        <v>-41.84</v>
      </c>
      <c r="G237" s="353">
        <v>218.43</v>
      </c>
      <c r="H237" s="353">
        <v>251.04</v>
      </c>
      <c r="I237" s="353">
        <v>0</v>
      </c>
      <c r="J237" s="353"/>
      <c r="K237" s="354">
        <v>905.71</v>
      </c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  <c r="AI237" s="343"/>
      <c r="AJ237" s="343"/>
      <c r="AK237" s="343"/>
      <c r="AL237" s="343"/>
      <c r="AM237" s="343"/>
      <c r="AN237" s="343"/>
      <c r="AO237" s="343"/>
      <c r="AP237" s="343"/>
      <c r="AQ237" s="343"/>
      <c r="AR237" s="343"/>
      <c r="AS237" s="343"/>
      <c r="AT237" s="343"/>
      <c r="AU237" s="343"/>
      <c r="AV237" s="343"/>
      <c r="AW237" s="343"/>
      <c r="AX237" s="343"/>
    </row>
    <row r="238" spans="1:50" s="350" customFormat="1" ht="15.75" thickBot="1">
      <c r="A238" s="353">
        <v>89</v>
      </c>
      <c r="B238" s="353" t="s">
        <v>366</v>
      </c>
      <c r="C238" s="353">
        <v>478.94</v>
      </c>
      <c r="D238" s="353">
        <v>0</v>
      </c>
      <c r="E238" s="353">
        <v>0</v>
      </c>
      <c r="F238" s="353">
        <v>-41.84</v>
      </c>
      <c r="G238" s="353">
        <v>224.04</v>
      </c>
      <c r="H238" s="353">
        <v>248.78</v>
      </c>
      <c r="I238" s="353">
        <v>0</v>
      </c>
      <c r="J238" s="353"/>
      <c r="K238" s="354">
        <v>909.92</v>
      </c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  <c r="AI238" s="343"/>
      <c r="AJ238" s="343"/>
      <c r="AK238" s="343"/>
      <c r="AL238" s="343"/>
      <c r="AM238" s="343"/>
      <c r="AN238" s="343"/>
      <c r="AO238" s="343"/>
      <c r="AP238" s="343"/>
      <c r="AQ238" s="343"/>
      <c r="AR238" s="343"/>
      <c r="AS238" s="343"/>
      <c r="AT238" s="343"/>
      <c r="AU238" s="343"/>
      <c r="AV238" s="343"/>
      <c r="AW238" s="343"/>
      <c r="AX238" s="343"/>
    </row>
    <row r="239" spans="1:50" s="350" customFormat="1" ht="15.75" thickBot="1">
      <c r="A239" s="353">
        <v>90</v>
      </c>
      <c r="B239" s="353" t="s">
        <v>367</v>
      </c>
      <c r="C239" s="353">
        <v>478.89</v>
      </c>
      <c r="D239" s="353">
        <v>0</v>
      </c>
      <c r="E239" s="353">
        <v>0</v>
      </c>
      <c r="F239" s="353">
        <v>-41.84</v>
      </c>
      <c r="G239" s="353">
        <v>224.04</v>
      </c>
      <c r="H239" s="353">
        <v>248.78</v>
      </c>
      <c r="I239" s="353">
        <v>0</v>
      </c>
      <c r="J239" s="353"/>
      <c r="K239" s="354">
        <v>909.87</v>
      </c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  <c r="AI239" s="343"/>
      <c r="AJ239" s="343"/>
      <c r="AK239" s="343"/>
      <c r="AL239" s="343"/>
      <c r="AM239" s="343"/>
      <c r="AN239" s="343"/>
      <c r="AO239" s="343"/>
      <c r="AP239" s="343"/>
      <c r="AQ239" s="343"/>
      <c r="AR239" s="343"/>
      <c r="AS239" s="343"/>
      <c r="AT239" s="343"/>
      <c r="AU239" s="343"/>
      <c r="AV239" s="343"/>
      <c r="AW239" s="343"/>
      <c r="AX239" s="343"/>
    </row>
    <row r="240" spans="1:50" s="350" customFormat="1" ht="15.75" thickBot="1">
      <c r="A240" s="353">
        <v>91</v>
      </c>
      <c r="B240" s="353" t="s">
        <v>368</v>
      </c>
      <c r="C240" s="353">
        <v>478.89</v>
      </c>
      <c r="D240" s="353">
        <v>0</v>
      </c>
      <c r="E240" s="353">
        <v>0</v>
      </c>
      <c r="F240" s="353">
        <v>-41.84</v>
      </c>
      <c r="G240" s="353">
        <v>224.04</v>
      </c>
      <c r="H240" s="353">
        <v>248.78</v>
      </c>
      <c r="I240" s="353">
        <v>0</v>
      </c>
      <c r="J240" s="353"/>
      <c r="K240" s="354">
        <v>909.87</v>
      </c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343"/>
      <c r="AK240" s="343"/>
      <c r="AL240" s="343"/>
      <c r="AM240" s="343"/>
      <c r="AN240" s="343"/>
      <c r="AO240" s="343"/>
      <c r="AP240" s="343"/>
      <c r="AQ240" s="343"/>
      <c r="AR240" s="343"/>
      <c r="AS240" s="343"/>
      <c r="AT240" s="343"/>
      <c r="AU240" s="343"/>
      <c r="AV240" s="343"/>
      <c r="AW240" s="343"/>
      <c r="AX240" s="343"/>
    </row>
    <row r="241" spans="1:50" s="350" customFormat="1" ht="15.75" thickBot="1">
      <c r="A241" s="353">
        <v>92</v>
      </c>
      <c r="B241" s="353" t="s">
        <v>369</v>
      </c>
      <c r="C241" s="353">
        <v>478.89</v>
      </c>
      <c r="D241" s="353">
        <v>0</v>
      </c>
      <c r="E241" s="353">
        <v>0</v>
      </c>
      <c r="F241" s="353">
        <v>-41.84</v>
      </c>
      <c r="G241" s="353">
        <v>224.04</v>
      </c>
      <c r="H241" s="353">
        <v>248.78</v>
      </c>
      <c r="I241" s="353">
        <v>0</v>
      </c>
      <c r="J241" s="353"/>
      <c r="K241" s="354">
        <v>909.87</v>
      </c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43"/>
      <c r="AA241" s="343"/>
      <c r="AB241" s="343"/>
      <c r="AC241" s="343"/>
      <c r="AD241" s="343"/>
      <c r="AE241" s="343"/>
      <c r="AF241" s="343"/>
      <c r="AG241" s="343"/>
      <c r="AH241" s="343"/>
      <c r="AI241" s="343"/>
      <c r="AJ241" s="343"/>
      <c r="AK241" s="343"/>
      <c r="AL241" s="343"/>
      <c r="AM241" s="343"/>
      <c r="AN241" s="343"/>
      <c r="AO241" s="343"/>
      <c r="AP241" s="343"/>
      <c r="AQ241" s="343"/>
      <c r="AR241" s="343"/>
      <c r="AS241" s="343"/>
      <c r="AT241" s="343"/>
      <c r="AU241" s="343"/>
      <c r="AV241" s="343"/>
      <c r="AW241" s="343"/>
      <c r="AX241" s="343"/>
    </row>
    <row r="242" spans="1:50" s="350" customFormat="1" ht="15.75" thickBot="1">
      <c r="A242" s="353">
        <v>93</v>
      </c>
      <c r="B242" s="353" t="s">
        <v>370</v>
      </c>
      <c r="C242" s="353">
        <v>470.96</v>
      </c>
      <c r="D242" s="353">
        <v>0</v>
      </c>
      <c r="E242" s="353">
        <v>0</v>
      </c>
      <c r="F242" s="353">
        <v>-41.84</v>
      </c>
      <c r="G242" s="353">
        <v>224.04</v>
      </c>
      <c r="H242" s="353">
        <v>203.53</v>
      </c>
      <c r="I242" s="353">
        <v>0</v>
      </c>
      <c r="J242" s="353"/>
      <c r="K242" s="354">
        <v>856.69</v>
      </c>
      <c r="L242" s="343"/>
      <c r="M242" s="343"/>
      <c r="N242" s="343"/>
      <c r="O242" s="343"/>
      <c r="P242" s="343"/>
      <c r="Q242" s="343"/>
      <c r="R242" s="343"/>
      <c r="S242" s="343"/>
      <c r="T242" s="343"/>
      <c r="U242" s="343"/>
      <c r="V242" s="343"/>
      <c r="W242" s="343"/>
      <c r="X242" s="343"/>
      <c r="Y242" s="343"/>
      <c r="Z242" s="343"/>
      <c r="AA242" s="343"/>
      <c r="AB242" s="343"/>
      <c r="AC242" s="343"/>
      <c r="AD242" s="343"/>
      <c r="AE242" s="343"/>
      <c r="AF242" s="343"/>
      <c r="AG242" s="343"/>
      <c r="AH242" s="343"/>
      <c r="AI242" s="343"/>
      <c r="AJ242" s="343"/>
      <c r="AK242" s="343"/>
      <c r="AL242" s="343"/>
      <c r="AM242" s="343"/>
      <c r="AN242" s="343"/>
      <c r="AO242" s="343"/>
      <c r="AP242" s="343"/>
      <c r="AQ242" s="343"/>
      <c r="AR242" s="343"/>
      <c r="AS242" s="343"/>
      <c r="AT242" s="343"/>
      <c r="AU242" s="343"/>
      <c r="AV242" s="343"/>
      <c r="AW242" s="343"/>
      <c r="AX242" s="343"/>
    </row>
    <row r="243" spans="1:50" s="350" customFormat="1" ht="15.75" thickBot="1">
      <c r="A243" s="353">
        <v>94</v>
      </c>
      <c r="B243" s="353" t="s">
        <v>371</v>
      </c>
      <c r="C243" s="353">
        <v>464.13</v>
      </c>
      <c r="D243" s="353">
        <v>0</v>
      </c>
      <c r="E243" s="353">
        <v>0</v>
      </c>
      <c r="F243" s="353">
        <v>-41.84</v>
      </c>
      <c r="G243" s="353">
        <v>224.04</v>
      </c>
      <c r="H243" s="353">
        <v>203.53</v>
      </c>
      <c r="I243" s="353">
        <v>0</v>
      </c>
      <c r="J243" s="353"/>
      <c r="K243" s="354">
        <v>849.86</v>
      </c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  <c r="AI243" s="343"/>
      <c r="AJ243" s="343"/>
      <c r="AK243" s="343"/>
      <c r="AL243" s="343"/>
      <c r="AM243" s="343"/>
      <c r="AN243" s="343"/>
      <c r="AO243" s="343"/>
      <c r="AP243" s="343"/>
      <c r="AQ243" s="343"/>
      <c r="AR243" s="343"/>
      <c r="AS243" s="343"/>
      <c r="AT243" s="343"/>
      <c r="AU243" s="343"/>
      <c r="AV243" s="343"/>
      <c r="AW243" s="343"/>
      <c r="AX243" s="343"/>
    </row>
    <row r="244" spans="1:50" s="350" customFormat="1" ht="15.75" thickBot="1">
      <c r="A244" s="353">
        <v>95</v>
      </c>
      <c r="B244" s="353" t="s">
        <v>372</v>
      </c>
      <c r="C244" s="353">
        <v>457.07</v>
      </c>
      <c r="D244" s="353">
        <v>0</v>
      </c>
      <c r="E244" s="353">
        <v>0</v>
      </c>
      <c r="F244" s="353">
        <v>-41.84</v>
      </c>
      <c r="G244" s="353">
        <v>224.04</v>
      </c>
      <c r="H244" s="353">
        <v>203.53</v>
      </c>
      <c r="I244" s="353">
        <v>0</v>
      </c>
      <c r="J244" s="353"/>
      <c r="K244" s="354">
        <v>842.8</v>
      </c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43"/>
      <c r="AA244" s="343"/>
      <c r="AB244" s="343"/>
      <c r="AC244" s="343"/>
      <c r="AD244" s="343"/>
      <c r="AE244" s="343"/>
      <c r="AF244" s="343"/>
      <c r="AG244" s="343"/>
      <c r="AH244" s="343"/>
      <c r="AI244" s="343"/>
      <c r="AJ244" s="343"/>
      <c r="AK244" s="343"/>
      <c r="AL244" s="343"/>
      <c r="AM244" s="343"/>
      <c r="AN244" s="343"/>
      <c r="AO244" s="343"/>
      <c r="AP244" s="343"/>
      <c r="AQ244" s="343"/>
      <c r="AR244" s="343"/>
      <c r="AS244" s="343"/>
      <c r="AT244" s="343"/>
      <c r="AU244" s="343"/>
      <c r="AV244" s="343"/>
      <c r="AW244" s="343"/>
      <c r="AX244" s="343"/>
    </row>
    <row r="245" spans="1:50" s="350" customFormat="1" ht="15.75" thickBot="1">
      <c r="A245" s="353">
        <v>96</v>
      </c>
      <c r="B245" s="353" t="s">
        <v>373</v>
      </c>
      <c r="C245" s="353">
        <v>456.97</v>
      </c>
      <c r="D245" s="353">
        <v>0</v>
      </c>
      <c r="E245" s="353">
        <v>0</v>
      </c>
      <c r="F245" s="353">
        <v>-41.84</v>
      </c>
      <c r="G245" s="353">
        <v>224.04</v>
      </c>
      <c r="H245" s="353">
        <v>203.53</v>
      </c>
      <c r="I245" s="353">
        <v>0</v>
      </c>
      <c r="J245" s="353"/>
      <c r="K245" s="354">
        <v>842.7</v>
      </c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3"/>
      <c r="AC245" s="343"/>
      <c r="AD245" s="343"/>
      <c r="AE245" s="343"/>
      <c r="AF245" s="343"/>
      <c r="AG245" s="343"/>
      <c r="AH245" s="343"/>
      <c r="AI245" s="343"/>
      <c r="AJ245" s="343"/>
      <c r="AK245" s="343"/>
      <c r="AL245" s="343"/>
      <c r="AM245" s="343"/>
      <c r="AN245" s="343"/>
      <c r="AO245" s="343"/>
      <c r="AP245" s="343"/>
      <c r="AQ245" s="343"/>
      <c r="AR245" s="343"/>
      <c r="AS245" s="343"/>
      <c r="AT245" s="343"/>
      <c r="AU245" s="343"/>
      <c r="AV245" s="343"/>
      <c r="AW245" s="343"/>
      <c r="AX245" s="343"/>
    </row>
    <row r="246" spans="1:50" s="350" customFormat="1" ht="12.75" customHeight="1" thickBot="1">
      <c r="A246" s="658" t="s">
        <v>374</v>
      </c>
      <c r="B246" s="659"/>
      <c r="C246" s="354">
        <v>9740.44</v>
      </c>
      <c r="D246" s="354">
        <v>0</v>
      </c>
      <c r="E246" s="354">
        <v>0</v>
      </c>
      <c r="F246" s="354">
        <v>-1004.16</v>
      </c>
      <c r="G246" s="354">
        <v>4806.7299999999996</v>
      </c>
      <c r="H246" s="354">
        <v>4804.59</v>
      </c>
      <c r="I246" s="354">
        <v>0</v>
      </c>
      <c r="J246" s="354"/>
      <c r="K246" s="354">
        <v>18347.599999999999</v>
      </c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43"/>
      <c r="AA246" s="343"/>
      <c r="AB246" s="343"/>
      <c r="AC246" s="343"/>
      <c r="AD246" s="343"/>
      <c r="AE246" s="343"/>
      <c r="AF246" s="343"/>
      <c r="AG246" s="343"/>
      <c r="AH246" s="343"/>
      <c r="AI246" s="343"/>
      <c r="AJ246" s="343"/>
      <c r="AK246" s="343"/>
      <c r="AL246" s="343"/>
      <c r="AM246" s="343"/>
      <c r="AN246" s="343"/>
      <c r="AO246" s="343"/>
      <c r="AP246" s="343"/>
      <c r="AQ246" s="343"/>
      <c r="AR246" s="343"/>
      <c r="AS246" s="343"/>
      <c r="AT246" s="343"/>
      <c r="AU246" s="343"/>
      <c r="AV246" s="343"/>
      <c r="AW246" s="343"/>
      <c r="AX246" s="343"/>
    </row>
    <row r="247" spans="1:50" s="350" customFormat="1" ht="12.75" customHeight="1" thickBot="1">
      <c r="A247" s="658" t="s">
        <v>375</v>
      </c>
      <c r="B247" s="659"/>
      <c r="C247" s="354">
        <v>534.66999999999996</v>
      </c>
      <c r="D247" s="354">
        <v>0</v>
      </c>
      <c r="E247" s="354">
        <v>0</v>
      </c>
      <c r="F247" s="354">
        <v>-41.84</v>
      </c>
      <c r="G247" s="354">
        <v>224.04</v>
      </c>
      <c r="H247" s="354">
        <v>254.88</v>
      </c>
      <c r="I247" s="354">
        <v>0</v>
      </c>
      <c r="J247" s="354"/>
      <c r="K247" s="354">
        <v>920.4</v>
      </c>
      <c r="L247" s="343"/>
      <c r="M247" s="343"/>
      <c r="N247" s="343"/>
      <c r="O247" s="343"/>
      <c r="P247" s="343"/>
      <c r="Q247" s="343"/>
      <c r="R247" s="343"/>
      <c r="S247" s="343"/>
      <c r="T247" s="343"/>
      <c r="U247" s="343"/>
      <c r="V247" s="343"/>
      <c r="W247" s="343"/>
      <c r="X247" s="343"/>
      <c r="Y247" s="343"/>
      <c r="Z247" s="343"/>
      <c r="AA247" s="343"/>
      <c r="AB247" s="343"/>
      <c r="AC247" s="343"/>
      <c r="AD247" s="343"/>
      <c r="AE247" s="343"/>
      <c r="AF247" s="343"/>
      <c r="AG247" s="343"/>
      <c r="AH247" s="343"/>
      <c r="AI247" s="343"/>
      <c r="AJ247" s="343"/>
      <c r="AK247" s="343"/>
      <c r="AL247" s="343"/>
      <c r="AM247" s="343"/>
      <c r="AN247" s="343"/>
      <c r="AO247" s="343"/>
      <c r="AP247" s="343"/>
      <c r="AQ247" s="343"/>
      <c r="AR247" s="343"/>
      <c r="AS247" s="343"/>
      <c r="AT247" s="343"/>
      <c r="AU247" s="343"/>
      <c r="AV247" s="343"/>
      <c r="AW247" s="343"/>
      <c r="AX247" s="343"/>
    </row>
    <row r="248" spans="1:50" s="350" customFormat="1" ht="12.75" customHeight="1" thickBot="1">
      <c r="A248" s="658" t="s">
        <v>376</v>
      </c>
      <c r="B248" s="659"/>
      <c r="C248" s="354">
        <v>295.07</v>
      </c>
      <c r="D248" s="354">
        <v>0</v>
      </c>
      <c r="E248" s="354">
        <v>0</v>
      </c>
      <c r="F248" s="354">
        <v>-41.84</v>
      </c>
      <c r="G248" s="354">
        <v>172.89</v>
      </c>
      <c r="H248" s="354">
        <v>101.91</v>
      </c>
      <c r="I248" s="354">
        <v>0</v>
      </c>
      <c r="J248" s="354"/>
      <c r="K248" s="354">
        <v>659.16</v>
      </c>
      <c r="L248" s="343"/>
      <c r="M248" s="343"/>
      <c r="N248" s="343"/>
      <c r="O248" s="343"/>
      <c r="P248" s="343"/>
      <c r="Q248" s="343"/>
      <c r="R248" s="343"/>
      <c r="S248" s="343"/>
      <c r="T248" s="343"/>
      <c r="U248" s="343"/>
      <c r="V248" s="343"/>
      <c r="W248" s="343"/>
      <c r="X248" s="343"/>
      <c r="Y248" s="343"/>
      <c r="Z248" s="343"/>
      <c r="AA248" s="343"/>
      <c r="AB248" s="343"/>
      <c r="AC248" s="343"/>
      <c r="AD248" s="343"/>
      <c r="AE248" s="343"/>
      <c r="AF248" s="343"/>
      <c r="AG248" s="343"/>
      <c r="AH248" s="343"/>
      <c r="AI248" s="343"/>
      <c r="AJ248" s="343"/>
      <c r="AK248" s="343"/>
      <c r="AL248" s="343"/>
      <c r="AM248" s="343"/>
      <c r="AN248" s="343"/>
      <c r="AO248" s="343"/>
      <c r="AP248" s="343"/>
      <c r="AQ248" s="343"/>
      <c r="AR248" s="343"/>
      <c r="AS248" s="343"/>
      <c r="AT248" s="343"/>
      <c r="AU248" s="343"/>
      <c r="AV248" s="343"/>
      <c r="AW248" s="343"/>
      <c r="AX248" s="343"/>
    </row>
    <row r="249" spans="1:50" s="350" customFormat="1" ht="12.75" customHeight="1" thickBot="1">
      <c r="A249" s="658" t="s">
        <v>377</v>
      </c>
      <c r="B249" s="659"/>
      <c r="C249" s="354">
        <v>405.85</v>
      </c>
      <c r="D249" s="354">
        <v>0</v>
      </c>
      <c r="E249" s="354">
        <v>0</v>
      </c>
      <c r="F249" s="354">
        <v>-41.84</v>
      </c>
      <c r="G249" s="354">
        <v>200.28</v>
      </c>
      <c r="H249" s="354">
        <v>200.19</v>
      </c>
      <c r="I249" s="354">
        <v>0</v>
      </c>
      <c r="J249" s="354"/>
      <c r="K249" s="354">
        <v>764.48</v>
      </c>
      <c r="L249" s="343"/>
      <c r="M249" s="343"/>
      <c r="N249" s="343"/>
      <c r="O249" s="343"/>
      <c r="P249" s="343"/>
      <c r="Q249" s="343"/>
      <c r="R249" s="343"/>
      <c r="S249" s="343"/>
      <c r="T249" s="343"/>
      <c r="U249" s="343"/>
      <c r="V249" s="343"/>
      <c r="W249" s="343"/>
      <c r="X249" s="343"/>
      <c r="Y249" s="343"/>
      <c r="Z249" s="343"/>
      <c r="AA249" s="343"/>
      <c r="AB249" s="343"/>
      <c r="AC249" s="343"/>
      <c r="AD249" s="343"/>
      <c r="AE249" s="343"/>
      <c r="AF249" s="343"/>
      <c r="AG249" s="343"/>
      <c r="AH249" s="343"/>
      <c r="AI249" s="343"/>
      <c r="AJ249" s="343"/>
      <c r="AK249" s="343"/>
      <c r="AL249" s="343"/>
      <c r="AM249" s="343"/>
      <c r="AN249" s="343"/>
      <c r="AO249" s="343"/>
      <c r="AP249" s="343"/>
      <c r="AQ249" s="343"/>
      <c r="AR249" s="343"/>
      <c r="AS249" s="343"/>
      <c r="AT249" s="343"/>
      <c r="AU249" s="343"/>
      <c r="AV249" s="343"/>
      <c r="AW249" s="343"/>
      <c r="AX249" s="343"/>
    </row>
    <row r="250" spans="1:50" s="350" customFormat="1">
      <c r="A250" s="355"/>
      <c r="B250" s="355"/>
      <c r="C250" s="355"/>
      <c r="D250" s="355"/>
      <c r="E250" s="355"/>
      <c r="F250" s="355"/>
      <c r="G250" s="355"/>
      <c r="H250" s="355"/>
      <c r="I250" s="355"/>
      <c r="J250" s="356"/>
      <c r="K250" s="356"/>
      <c r="L250" s="343"/>
      <c r="M250" s="343"/>
      <c r="N250" s="343"/>
      <c r="O250" s="343"/>
      <c r="P250" s="343"/>
      <c r="Q250" s="343"/>
      <c r="R250" s="343"/>
      <c r="S250" s="343"/>
      <c r="T250" s="343"/>
      <c r="U250" s="343"/>
      <c r="V250" s="343"/>
      <c r="W250" s="343"/>
      <c r="X250" s="343"/>
      <c r="Y250" s="343"/>
      <c r="Z250" s="343"/>
      <c r="AA250" s="343"/>
      <c r="AB250" s="343"/>
      <c r="AC250" s="343"/>
      <c r="AD250" s="343"/>
      <c r="AE250" s="343"/>
      <c r="AF250" s="343"/>
      <c r="AG250" s="343"/>
      <c r="AH250" s="343"/>
      <c r="AI250" s="343"/>
      <c r="AJ250" s="343"/>
      <c r="AK250" s="343"/>
      <c r="AL250" s="343"/>
      <c r="AM250" s="343"/>
      <c r="AN250" s="343"/>
      <c r="AO250" s="343"/>
      <c r="AP250" s="343"/>
      <c r="AQ250" s="343"/>
      <c r="AR250" s="343"/>
      <c r="AS250" s="343"/>
      <c r="AT250" s="343"/>
      <c r="AU250" s="343"/>
      <c r="AV250" s="343"/>
      <c r="AW250" s="343"/>
      <c r="AX250" s="343"/>
    </row>
    <row r="251" spans="1:50" s="350" customFormat="1">
      <c r="J251" s="357"/>
      <c r="K251" s="357"/>
      <c r="L251" s="343"/>
      <c r="M251" s="343"/>
      <c r="N251" s="343"/>
      <c r="O251" s="343"/>
      <c r="P251" s="343"/>
      <c r="Q251" s="343"/>
      <c r="R251" s="343"/>
      <c r="S251" s="343"/>
      <c r="T251" s="343"/>
      <c r="U251" s="343"/>
      <c r="V251" s="343"/>
      <c r="W251" s="343"/>
      <c r="X251" s="343"/>
      <c r="Y251" s="343"/>
      <c r="Z251" s="343"/>
      <c r="AA251" s="343"/>
      <c r="AB251" s="343"/>
      <c r="AC251" s="343"/>
      <c r="AD251" s="343"/>
      <c r="AE251" s="343"/>
      <c r="AF251" s="343"/>
      <c r="AG251" s="343"/>
      <c r="AH251" s="343"/>
      <c r="AI251" s="343"/>
      <c r="AJ251" s="343"/>
      <c r="AK251" s="343"/>
      <c r="AL251" s="343"/>
      <c r="AM251" s="343"/>
      <c r="AN251" s="343"/>
      <c r="AO251" s="343"/>
      <c r="AP251" s="343"/>
      <c r="AQ251" s="343"/>
      <c r="AR251" s="343"/>
      <c r="AS251" s="343"/>
      <c r="AT251" s="343"/>
      <c r="AU251" s="343"/>
      <c r="AV251" s="343"/>
      <c r="AW251" s="343"/>
      <c r="AX251" s="343"/>
    </row>
    <row r="252" spans="1:50" s="350" customFormat="1">
      <c r="J252" s="357"/>
      <c r="K252" s="357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43"/>
      <c r="AI252" s="343"/>
      <c r="AJ252" s="343"/>
      <c r="AK252" s="343"/>
      <c r="AL252" s="343"/>
      <c r="AM252" s="343"/>
      <c r="AN252" s="343"/>
      <c r="AO252" s="343"/>
      <c r="AP252" s="343"/>
      <c r="AQ252" s="343"/>
      <c r="AR252" s="343"/>
      <c r="AS252" s="343"/>
      <c r="AT252" s="343"/>
      <c r="AU252" s="343"/>
      <c r="AV252" s="343"/>
      <c r="AW252" s="343"/>
      <c r="AX252" s="343"/>
    </row>
    <row r="253" spans="1:50" s="350" customFormat="1">
      <c r="J253" s="357"/>
      <c r="K253" s="357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3"/>
      <c r="AM253" s="343"/>
      <c r="AN253" s="343"/>
      <c r="AO253" s="343"/>
      <c r="AP253" s="343"/>
      <c r="AQ253" s="343"/>
      <c r="AR253" s="343"/>
      <c r="AS253" s="343"/>
      <c r="AT253" s="343"/>
      <c r="AU253" s="343"/>
      <c r="AV253" s="343"/>
      <c r="AW253" s="343"/>
      <c r="AX253" s="343"/>
    </row>
    <row r="254" spans="1:50" s="350" customFormat="1">
      <c r="J254" s="357"/>
      <c r="K254" s="357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43"/>
      <c r="AI254" s="343"/>
      <c r="AJ254" s="343"/>
      <c r="AK254" s="343"/>
      <c r="AL254" s="343"/>
      <c r="AM254" s="343"/>
      <c r="AN254" s="343"/>
      <c r="AO254" s="343"/>
      <c r="AP254" s="343"/>
      <c r="AQ254" s="343"/>
      <c r="AR254" s="343"/>
      <c r="AS254" s="343"/>
      <c r="AT254" s="343"/>
      <c r="AU254" s="343"/>
      <c r="AV254" s="343"/>
      <c r="AW254" s="343"/>
      <c r="AX254" s="343"/>
    </row>
    <row r="255" spans="1:50" s="350" customFormat="1">
      <c r="J255" s="357"/>
      <c r="K255" s="357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43"/>
      <c r="AI255" s="343"/>
      <c r="AJ255" s="343"/>
      <c r="AK255" s="343"/>
      <c r="AL255" s="343"/>
      <c r="AM255" s="343"/>
      <c r="AN255" s="343"/>
      <c r="AO255" s="343"/>
      <c r="AP255" s="343"/>
      <c r="AQ255" s="343"/>
      <c r="AR255" s="343"/>
      <c r="AS255" s="343"/>
      <c r="AT255" s="343"/>
      <c r="AU255" s="343"/>
      <c r="AV255" s="343"/>
      <c r="AW255" s="343"/>
      <c r="AX255" s="343"/>
    </row>
    <row r="256" spans="1:50" s="350" customFormat="1">
      <c r="J256" s="357"/>
      <c r="K256" s="357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  <c r="AN256" s="343"/>
      <c r="AO256" s="343"/>
      <c r="AP256" s="343"/>
      <c r="AQ256" s="343"/>
      <c r="AR256" s="343"/>
      <c r="AS256" s="343"/>
      <c r="AT256" s="343"/>
      <c r="AU256" s="343"/>
      <c r="AV256" s="343"/>
      <c r="AW256" s="343"/>
      <c r="AX256" s="343"/>
    </row>
    <row r="257" spans="10:50" s="350" customFormat="1">
      <c r="J257" s="357"/>
      <c r="K257" s="357"/>
      <c r="L257" s="343"/>
      <c r="M257" s="343"/>
      <c r="N257" s="343"/>
      <c r="O257" s="343"/>
      <c r="P257" s="343"/>
      <c r="Q257" s="343"/>
      <c r="R257" s="343"/>
      <c r="S257" s="343"/>
      <c r="T257" s="343"/>
      <c r="U257" s="343"/>
      <c r="V257" s="343"/>
      <c r="W257" s="343"/>
      <c r="X257" s="343"/>
      <c r="Y257" s="343"/>
      <c r="Z257" s="343"/>
      <c r="AA257" s="343"/>
      <c r="AB257" s="343"/>
      <c r="AC257" s="343"/>
      <c r="AD257" s="343"/>
      <c r="AE257" s="343"/>
      <c r="AF257" s="343"/>
      <c r="AG257" s="343"/>
      <c r="AH257" s="343"/>
      <c r="AI257" s="343"/>
      <c r="AJ257" s="343"/>
      <c r="AK257" s="343"/>
      <c r="AL257" s="343"/>
      <c r="AM257" s="343"/>
      <c r="AN257" s="343"/>
      <c r="AO257" s="343"/>
      <c r="AP257" s="343"/>
      <c r="AQ257" s="343"/>
      <c r="AR257" s="343"/>
      <c r="AS257" s="343"/>
      <c r="AT257" s="343"/>
      <c r="AU257" s="343"/>
      <c r="AV257" s="343"/>
      <c r="AW257" s="343"/>
      <c r="AX257" s="343"/>
    </row>
    <row r="258" spans="10:50" s="350" customFormat="1">
      <c r="J258" s="357"/>
      <c r="K258" s="357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43"/>
      <c r="AI258" s="343"/>
      <c r="AJ258" s="343"/>
      <c r="AK258" s="343"/>
      <c r="AL258" s="343"/>
      <c r="AM258" s="343"/>
      <c r="AN258" s="343"/>
      <c r="AO258" s="343"/>
      <c r="AP258" s="343"/>
      <c r="AQ258" s="343"/>
      <c r="AR258" s="343"/>
      <c r="AS258" s="343"/>
      <c r="AT258" s="343"/>
      <c r="AU258" s="343"/>
      <c r="AV258" s="343"/>
      <c r="AW258" s="343"/>
      <c r="AX258" s="343"/>
    </row>
    <row r="259" spans="10:50" s="350" customFormat="1">
      <c r="J259" s="357"/>
      <c r="K259" s="357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43"/>
      <c r="AI259" s="343"/>
      <c r="AJ259" s="343"/>
      <c r="AK259" s="343"/>
      <c r="AL259" s="343"/>
      <c r="AM259" s="343"/>
      <c r="AN259" s="343"/>
      <c r="AO259" s="343"/>
      <c r="AP259" s="343"/>
      <c r="AQ259" s="343"/>
      <c r="AR259" s="343"/>
      <c r="AS259" s="343"/>
      <c r="AT259" s="343"/>
      <c r="AU259" s="343"/>
      <c r="AV259" s="343"/>
      <c r="AW259" s="343"/>
      <c r="AX259" s="343"/>
    </row>
    <row r="260" spans="10:50" s="350" customFormat="1">
      <c r="J260" s="357"/>
      <c r="K260" s="357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3"/>
      <c r="AJ260" s="343"/>
      <c r="AK260" s="343"/>
      <c r="AL260" s="343"/>
      <c r="AM260" s="343"/>
      <c r="AN260" s="343"/>
      <c r="AO260" s="343"/>
      <c r="AP260" s="343"/>
      <c r="AQ260" s="343"/>
      <c r="AR260" s="343"/>
      <c r="AS260" s="343"/>
      <c r="AT260" s="343"/>
      <c r="AU260" s="343"/>
      <c r="AV260" s="343"/>
      <c r="AW260" s="343"/>
      <c r="AX260" s="343"/>
    </row>
    <row r="261" spans="10:50" s="350" customFormat="1">
      <c r="J261" s="357"/>
      <c r="K261" s="357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43"/>
      <c r="AI261" s="343"/>
      <c r="AJ261" s="343"/>
      <c r="AK261" s="343"/>
      <c r="AL261" s="343"/>
      <c r="AM261" s="343"/>
      <c r="AN261" s="343"/>
      <c r="AO261" s="343"/>
      <c r="AP261" s="343"/>
      <c r="AQ261" s="343"/>
      <c r="AR261" s="343"/>
      <c r="AS261" s="343"/>
      <c r="AT261" s="343"/>
      <c r="AU261" s="343"/>
      <c r="AV261" s="343"/>
      <c r="AW261" s="343"/>
      <c r="AX261" s="343"/>
    </row>
    <row r="262" spans="10:50" s="350" customFormat="1">
      <c r="J262" s="357"/>
      <c r="K262" s="357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43"/>
      <c r="AI262" s="343"/>
      <c r="AJ262" s="343"/>
      <c r="AK262" s="343"/>
      <c r="AL262" s="343"/>
      <c r="AM262" s="343"/>
      <c r="AN262" s="343"/>
      <c r="AO262" s="343"/>
      <c r="AP262" s="343"/>
      <c r="AQ262" s="343"/>
      <c r="AR262" s="343"/>
      <c r="AS262" s="343"/>
      <c r="AT262" s="343"/>
      <c r="AU262" s="343"/>
      <c r="AV262" s="343"/>
      <c r="AW262" s="343"/>
      <c r="AX262" s="343"/>
    </row>
    <row r="263" spans="10:50" s="350" customFormat="1">
      <c r="J263" s="357"/>
      <c r="K263" s="357"/>
      <c r="L263" s="343"/>
      <c r="M263" s="343"/>
      <c r="N263" s="343"/>
      <c r="O263" s="343"/>
      <c r="P263" s="343"/>
      <c r="Q263" s="343"/>
      <c r="R263" s="343"/>
      <c r="S263" s="343"/>
      <c r="T263" s="343"/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43"/>
      <c r="AI263" s="343"/>
      <c r="AJ263" s="343"/>
      <c r="AK263" s="343"/>
      <c r="AL263" s="343"/>
      <c r="AM263" s="343"/>
      <c r="AN263" s="343"/>
      <c r="AO263" s="343"/>
      <c r="AP263" s="343"/>
      <c r="AQ263" s="343"/>
      <c r="AR263" s="343"/>
      <c r="AS263" s="343"/>
      <c r="AT263" s="343"/>
      <c r="AU263" s="343"/>
      <c r="AV263" s="343"/>
      <c r="AW263" s="343"/>
      <c r="AX263" s="343"/>
    </row>
    <row r="264" spans="10:50" s="350" customFormat="1">
      <c r="J264" s="357"/>
      <c r="K264" s="357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43"/>
      <c r="AI264" s="343"/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</row>
    <row r="265" spans="10:50" s="350" customFormat="1">
      <c r="J265" s="357"/>
      <c r="K265" s="357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43"/>
      <c r="AI265" s="343"/>
      <c r="AJ265" s="343"/>
      <c r="AK265" s="343"/>
      <c r="AL265" s="343"/>
      <c r="AM265" s="343"/>
      <c r="AN265" s="343"/>
      <c r="AO265" s="343"/>
      <c r="AP265" s="343"/>
      <c r="AQ265" s="343"/>
      <c r="AR265" s="343"/>
      <c r="AS265" s="343"/>
      <c r="AT265" s="343"/>
      <c r="AU265" s="343"/>
      <c r="AV265" s="343"/>
      <c r="AW265" s="343"/>
      <c r="AX265" s="343"/>
    </row>
    <row r="266" spans="10:50" s="350" customFormat="1">
      <c r="J266" s="357"/>
      <c r="K266" s="357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43"/>
      <c r="AI266" s="343"/>
      <c r="AJ266" s="343"/>
      <c r="AK266" s="343"/>
      <c r="AL266" s="343"/>
      <c r="AM266" s="343"/>
      <c r="AN266" s="343"/>
      <c r="AO266" s="343"/>
      <c r="AP266" s="343"/>
      <c r="AQ266" s="343"/>
      <c r="AR266" s="343"/>
      <c r="AS266" s="343"/>
      <c r="AT266" s="343"/>
      <c r="AU266" s="343"/>
      <c r="AV266" s="343"/>
      <c r="AW266" s="343"/>
      <c r="AX266" s="343"/>
    </row>
    <row r="267" spans="10:50" s="350" customFormat="1">
      <c r="J267" s="357"/>
      <c r="K267" s="357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43"/>
      <c r="AI267" s="343"/>
      <c r="AJ267" s="343"/>
      <c r="AK267" s="343"/>
      <c r="AL267" s="343"/>
      <c r="AM267" s="343"/>
      <c r="AN267" s="343"/>
      <c r="AO267" s="343"/>
      <c r="AP267" s="343"/>
      <c r="AQ267" s="343"/>
      <c r="AR267" s="343"/>
      <c r="AS267" s="343"/>
      <c r="AT267" s="343"/>
      <c r="AU267" s="343"/>
      <c r="AV267" s="343"/>
      <c r="AW267" s="343"/>
      <c r="AX267" s="343"/>
    </row>
    <row r="268" spans="10:50" s="350" customFormat="1">
      <c r="J268" s="357"/>
      <c r="K268" s="357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43"/>
      <c r="AI268" s="343"/>
      <c r="AJ268" s="343"/>
      <c r="AK268" s="343"/>
      <c r="AL268" s="343"/>
      <c r="AM268" s="343"/>
      <c r="AN268" s="343"/>
      <c r="AO268" s="343"/>
      <c r="AP268" s="343"/>
      <c r="AQ268" s="343"/>
      <c r="AR268" s="343"/>
      <c r="AS268" s="343"/>
      <c r="AT268" s="343"/>
      <c r="AU268" s="343"/>
      <c r="AV268" s="343"/>
      <c r="AW268" s="343"/>
      <c r="AX268" s="343"/>
    </row>
    <row r="269" spans="10:50" s="350" customFormat="1">
      <c r="J269" s="357"/>
      <c r="K269" s="357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43"/>
      <c r="AI269" s="343"/>
      <c r="AJ269" s="343"/>
      <c r="AK269" s="343"/>
      <c r="AL269" s="343"/>
      <c r="AM269" s="343"/>
      <c r="AN269" s="343"/>
      <c r="AO269" s="343"/>
      <c r="AP269" s="343"/>
      <c r="AQ269" s="343"/>
      <c r="AR269" s="343"/>
      <c r="AS269" s="343"/>
      <c r="AT269" s="343"/>
      <c r="AU269" s="343"/>
      <c r="AV269" s="343"/>
      <c r="AW269" s="343"/>
      <c r="AX269" s="343"/>
    </row>
    <row r="270" spans="10:50" s="350" customFormat="1">
      <c r="J270" s="357"/>
      <c r="K270" s="357"/>
      <c r="L270" s="343"/>
      <c r="M270" s="343"/>
      <c r="N270" s="343"/>
      <c r="O270" s="343"/>
      <c r="P270" s="343"/>
      <c r="Q270" s="343"/>
      <c r="R270" s="343"/>
      <c r="S270" s="343"/>
      <c r="T270" s="343"/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43"/>
      <c r="AI270" s="343"/>
      <c r="AJ270" s="343"/>
      <c r="AK270" s="343"/>
      <c r="AL270" s="343"/>
      <c r="AM270" s="343"/>
      <c r="AN270" s="343"/>
      <c r="AO270" s="343"/>
      <c r="AP270" s="343"/>
      <c r="AQ270" s="343"/>
      <c r="AR270" s="343"/>
      <c r="AS270" s="343"/>
      <c r="AT270" s="343"/>
      <c r="AU270" s="343"/>
      <c r="AV270" s="343"/>
      <c r="AW270" s="343"/>
      <c r="AX270" s="343"/>
    </row>
    <row r="271" spans="10:50" s="350" customFormat="1">
      <c r="J271" s="357"/>
      <c r="K271" s="357"/>
      <c r="L271" s="343"/>
      <c r="M271" s="343"/>
      <c r="N271" s="343"/>
      <c r="O271" s="343"/>
      <c r="P271" s="343"/>
      <c r="Q271" s="343"/>
      <c r="R271" s="343"/>
      <c r="S271" s="343"/>
      <c r="T271" s="343"/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43"/>
      <c r="AI271" s="343"/>
      <c r="AJ271" s="343"/>
      <c r="AK271" s="343"/>
      <c r="AL271" s="343"/>
      <c r="AM271" s="343"/>
      <c r="AN271" s="343"/>
      <c r="AO271" s="343"/>
      <c r="AP271" s="343"/>
      <c r="AQ271" s="343"/>
      <c r="AR271" s="343"/>
      <c r="AS271" s="343"/>
      <c r="AT271" s="343"/>
      <c r="AU271" s="343"/>
      <c r="AV271" s="343"/>
      <c r="AW271" s="343"/>
      <c r="AX271" s="343"/>
    </row>
    <row r="272" spans="10:50" s="350" customFormat="1">
      <c r="J272" s="357"/>
      <c r="K272" s="357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43"/>
      <c r="AI272" s="343"/>
      <c r="AJ272" s="343"/>
      <c r="AK272" s="343"/>
      <c r="AL272" s="343"/>
      <c r="AM272" s="343"/>
      <c r="AN272" s="343"/>
      <c r="AO272" s="343"/>
      <c r="AP272" s="343"/>
      <c r="AQ272" s="343"/>
      <c r="AR272" s="343"/>
      <c r="AS272" s="343"/>
      <c r="AT272" s="343"/>
      <c r="AU272" s="343"/>
      <c r="AV272" s="343"/>
      <c r="AW272" s="343"/>
      <c r="AX272" s="343"/>
    </row>
    <row r="273" spans="10:50" s="350" customFormat="1">
      <c r="J273" s="357"/>
      <c r="K273" s="357"/>
      <c r="L273" s="343"/>
      <c r="M273" s="343"/>
      <c r="N273" s="343"/>
      <c r="O273" s="343"/>
      <c r="P273" s="343"/>
      <c r="Q273" s="343"/>
      <c r="R273" s="343"/>
      <c r="S273" s="343"/>
      <c r="T273" s="343"/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43"/>
      <c r="AI273" s="343"/>
      <c r="AJ273" s="343"/>
      <c r="AK273" s="343"/>
      <c r="AL273" s="343"/>
      <c r="AM273" s="343"/>
      <c r="AN273" s="343"/>
      <c r="AO273" s="343"/>
      <c r="AP273" s="343"/>
      <c r="AQ273" s="343"/>
      <c r="AR273" s="343"/>
      <c r="AS273" s="343"/>
      <c r="AT273" s="343"/>
      <c r="AU273" s="343"/>
      <c r="AV273" s="343"/>
      <c r="AW273" s="343"/>
      <c r="AX273" s="343"/>
    </row>
    <row r="274" spans="10:50" s="350" customFormat="1">
      <c r="J274" s="357"/>
      <c r="K274" s="357"/>
      <c r="L274" s="343"/>
      <c r="M274" s="343"/>
      <c r="N274" s="343"/>
      <c r="O274" s="343"/>
      <c r="P274" s="343"/>
      <c r="Q274" s="343"/>
      <c r="R274" s="343"/>
      <c r="S274" s="343"/>
      <c r="T274" s="343"/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43"/>
      <c r="AI274" s="343"/>
      <c r="AJ274" s="343"/>
      <c r="AK274" s="343"/>
      <c r="AL274" s="343"/>
      <c r="AM274" s="343"/>
      <c r="AN274" s="343"/>
      <c r="AO274" s="343"/>
      <c r="AP274" s="343"/>
      <c r="AQ274" s="343"/>
      <c r="AR274" s="343"/>
      <c r="AS274" s="343"/>
      <c r="AT274" s="343"/>
      <c r="AU274" s="343"/>
      <c r="AV274" s="343"/>
      <c r="AW274" s="343"/>
      <c r="AX274" s="343"/>
    </row>
    <row r="275" spans="10:50" s="350" customFormat="1">
      <c r="J275" s="357"/>
      <c r="K275" s="357"/>
      <c r="L275" s="343"/>
      <c r="M275" s="343"/>
      <c r="N275" s="343"/>
      <c r="O275" s="343"/>
      <c r="P275" s="343"/>
      <c r="Q275" s="343"/>
      <c r="R275" s="343"/>
      <c r="S275" s="343"/>
      <c r="T275" s="343"/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43"/>
      <c r="AI275" s="343"/>
      <c r="AJ275" s="343"/>
      <c r="AK275" s="343"/>
      <c r="AL275" s="343"/>
      <c r="AM275" s="343"/>
      <c r="AN275" s="343"/>
      <c r="AO275" s="343"/>
      <c r="AP275" s="343"/>
      <c r="AQ275" s="343"/>
      <c r="AR275" s="343"/>
      <c r="AS275" s="343"/>
      <c r="AT275" s="343"/>
      <c r="AU275" s="343"/>
      <c r="AV275" s="343"/>
      <c r="AW275" s="343"/>
      <c r="AX275" s="343"/>
    </row>
    <row r="276" spans="10:50" s="350" customFormat="1">
      <c r="J276" s="357"/>
      <c r="K276" s="357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43"/>
      <c r="AI276" s="343"/>
      <c r="AJ276" s="343"/>
      <c r="AK276" s="343"/>
      <c r="AL276" s="343"/>
      <c r="AM276" s="343"/>
      <c r="AN276" s="343"/>
      <c r="AO276" s="343"/>
      <c r="AP276" s="343"/>
      <c r="AQ276" s="343"/>
      <c r="AR276" s="343"/>
      <c r="AS276" s="343"/>
      <c r="AT276" s="343"/>
      <c r="AU276" s="343"/>
      <c r="AV276" s="343"/>
      <c r="AW276" s="343"/>
      <c r="AX276" s="343"/>
    </row>
    <row r="277" spans="10:50" s="350" customFormat="1">
      <c r="J277" s="357"/>
      <c r="K277" s="357"/>
      <c r="L277" s="343"/>
      <c r="M277" s="343"/>
      <c r="N277" s="343"/>
      <c r="O277" s="343"/>
      <c r="P277" s="343"/>
      <c r="Q277" s="343"/>
      <c r="R277" s="343"/>
      <c r="S277" s="343"/>
      <c r="T277" s="343"/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43"/>
      <c r="AI277" s="343"/>
      <c r="AJ277" s="343"/>
      <c r="AK277" s="343"/>
      <c r="AL277" s="343"/>
      <c r="AM277" s="343"/>
      <c r="AN277" s="343"/>
      <c r="AO277" s="343"/>
      <c r="AP277" s="343"/>
      <c r="AQ277" s="343"/>
      <c r="AR277" s="343"/>
      <c r="AS277" s="343"/>
      <c r="AT277" s="343"/>
      <c r="AU277" s="343"/>
      <c r="AV277" s="343"/>
      <c r="AW277" s="343"/>
      <c r="AX277" s="343"/>
    </row>
    <row r="278" spans="10:50" s="350" customFormat="1">
      <c r="J278" s="357"/>
      <c r="K278" s="357"/>
      <c r="L278" s="343"/>
      <c r="M278" s="343"/>
      <c r="N278" s="343"/>
      <c r="O278" s="343"/>
      <c r="P278" s="343"/>
      <c r="Q278" s="343"/>
      <c r="R278" s="343"/>
      <c r="S278" s="343"/>
      <c r="T278" s="343"/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43"/>
      <c r="AI278" s="343"/>
      <c r="AJ278" s="343"/>
      <c r="AK278" s="343"/>
      <c r="AL278" s="343"/>
      <c r="AM278" s="343"/>
      <c r="AN278" s="343"/>
      <c r="AO278" s="343"/>
      <c r="AP278" s="343"/>
      <c r="AQ278" s="343"/>
      <c r="AR278" s="343"/>
      <c r="AS278" s="343"/>
      <c r="AT278" s="343"/>
      <c r="AU278" s="343"/>
      <c r="AV278" s="343"/>
      <c r="AW278" s="343"/>
      <c r="AX278" s="343"/>
    </row>
    <row r="279" spans="10:50" s="350" customFormat="1">
      <c r="J279" s="357"/>
      <c r="K279" s="357"/>
      <c r="L279" s="343"/>
      <c r="M279" s="343"/>
      <c r="N279" s="343"/>
      <c r="O279" s="343"/>
      <c r="P279" s="343"/>
      <c r="Q279" s="343"/>
      <c r="R279" s="343"/>
      <c r="S279" s="343"/>
      <c r="T279" s="343"/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43"/>
      <c r="AI279" s="343"/>
      <c r="AJ279" s="343"/>
      <c r="AK279" s="343"/>
      <c r="AL279" s="343"/>
      <c r="AM279" s="343"/>
      <c r="AN279" s="343"/>
      <c r="AO279" s="343"/>
      <c r="AP279" s="343"/>
      <c r="AQ279" s="343"/>
      <c r="AR279" s="343"/>
      <c r="AS279" s="343"/>
      <c r="AT279" s="343"/>
      <c r="AU279" s="343"/>
      <c r="AV279" s="343"/>
      <c r="AW279" s="343"/>
      <c r="AX279" s="343"/>
    </row>
    <row r="280" spans="10:50" s="350" customFormat="1">
      <c r="J280" s="357"/>
      <c r="K280" s="357"/>
      <c r="L280" s="343"/>
      <c r="M280" s="343"/>
      <c r="N280" s="343"/>
      <c r="O280" s="343"/>
      <c r="P280" s="343"/>
      <c r="Q280" s="343"/>
      <c r="R280" s="343"/>
      <c r="S280" s="343"/>
      <c r="T280" s="343"/>
      <c r="U280" s="343"/>
      <c r="V280" s="343"/>
      <c r="W280" s="343"/>
      <c r="X280" s="343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43"/>
      <c r="AI280" s="343"/>
      <c r="AJ280" s="343"/>
      <c r="AK280" s="343"/>
      <c r="AL280" s="343"/>
      <c r="AM280" s="343"/>
      <c r="AN280" s="343"/>
      <c r="AO280" s="343"/>
      <c r="AP280" s="343"/>
      <c r="AQ280" s="343"/>
      <c r="AR280" s="343"/>
      <c r="AS280" s="343"/>
      <c r="AT280" s="343"/>
      <c r="AU280" s="343"/>
      <c r="AV280" s="343"/>
      <c r="AW280" s="343"/>
      <c r="AX280" s="343"/>
    </row>
    <row r="281" spans="10:50" s="350" customFormat="1">
      <c r="J281" s="357"/>
      <c r="K281" s="357"/>
      <c r="L281" s="343"/>
      <c r="M281" s="343"/>
      <c r="N281" s="343"/>
      <c r="O281" s="343"/>
      <c r="P281" s="343"/>
      <c r="Q281" s="343"/>
      <c r="R281" s="343"/>
      <c r="S281" s="343"/>
      <c r="T281" s="343"/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43"/>
      <c r="AI281" s="343"/>
      <c r="AJ281" s="343"/>
      <c r="AK281" s="343"/>
      <c r="AL281" s="343"/>
      <c r="AM281" s="343"/>
      <c r="AN281" s="343"/>
      <c r="AO281" s="343"/>
      <c r="AP281" s="343"/>
      <c r="AQ281" s="343"/>
      <c r="AR281" s="343"/>
      <c r="AS281" s="343"/>
      <c r="AT281" s="343"/>
      <c r="AU281" s="343"/>
      <c r="AV281" s="343"/>
      <c r="AW281" s="343"/>
      <c r="AX281" s="343"/>
    </row>
    <row r="282" spans="10:50" s="350" customFormat="1">
      <c r="J282" s="357"/>
      <c r="K282" s="357"/>
      <c r="L282" s="343"/>
      <c r="M282" s="343"/>
      <c r="N282" s="343"/>
      <c r="O282" s="343"/>
      <c r="P282" s="343"/>
      <c r="Q282" s="343"/>
      <c r="R282" s="343"/>
      <c r="S282" s="343"/>
      <c r="T282" s="343"/>
      <c r="U282" s="343"/>
      <c r="V282" s="343"/>
      <c r="W282" s="343"/>
      <c r="X282" s="343"/>
      <c r="Y282" s="343"/>
      <c r="Z282" s="343"/>
      <c r="AA282" s="343"/>
      <c r="AB282" s="343"/>
      <c r="AC282" s="343"/>
      <c r="AD282" s="343"/>
      <c r="AE282" s="343"/>
      <c r="AF282" s="343"/>
      <c r="AG282" s="343"/>
      <c r="AH282" s="343"/>
      <c r="AI282" s="343"/>
      <c r="AJ282" s="343"/>
      <c r="AK282" s="343"/>
      <c r="AL282" s="343"/>
      <c r="AM282" s="343"/>
      <c r="AN282" s="343"/>
      <c r="AO282" s="343"/>
      <c r="AP282" s="343"/>
      <c r="AQ282" s="343"/>
      <c r="AR282" s="343"/>
      <c r="AS282" s="343"/>
      <c r="AT282" s="343"/>
      <c r="AU282" s="343"/>
      <c r="AV282" s="343"/>
      <c r="AW282" s="343"/>
      <c r="AX282" s="343"/>
    </row>
    <row r="283" spans="10:50" s="350" customFormat="1">
      <c r="J283" s="357"/>
      <c r="K283" s="357"/>
      <c r="L283" s="343"/>
      <c r="M283" s="343"/>
      <c r="N283" s="343"/>
      <c r="O283" s="343"/>
      <c r="P283" s="343"/>
      <c r="Q283" s="343"/>
      <c r="R283" s="343"/>
      <c r="S283" s="343"/>
      <c r="T283" s="343"/>
      <c r="U283" s="343"/>
      <c r="V283" s="343"/>
      <c r="W283" s="343"/>
      <c r="X283" s="343"/>
      <c r="Y283" s="343"/>
      <c r="Z283" s="343"/>
      <c r="AA283" s="343"/>
      <c r="AB283" s="343"/>
      <c r="AC283" s="343"/>
      <c r="AD283" s="343"/>
      <c r="AE283" s="343"/>
      <c r="AF283" s="343"/>
      <c r="AG283" s="343"/>
      <c r="AH283" s="343"/>
      <c r="AI283" s="343"/>
      <c r="AJ283" s="343"/>
      <c r="AK283" s="343"/>
      <c r="AL283" s="343"/>
      <c r="AM283" s="343"/>
      <c r="AN283" s="343"/>
      <c r="AO283" s="343"/>
      <c r="AP283" s="343"/>
      <c r="AQ283" s="343"/>
      <c r="AR283" s="343"/>
      <c r="AS283" s="343"/>
      <c r="AT283" s="343"/>
      <c r="AU283" s="343"/>
      <c r="AV283" s="343"/>
      <c r="AW283" s="343"/>
      <c r="AX283" s="343"/>
    </row>
    <row r="284" spans="10:50" s="350" customFormat="1">
      <c r="J284" s="357"/>
      <c r="K284" s="357"/>
      <c r="L284" s="343"/>
      <c r="M284" s="343"/>
      <c r="N284" s="343"/>
      <c r="O284" s="343"/>
      <c r="P284" s="343"/>
      <c r="Q284" s="343"/>
      <c r="R284" s="343"/>
      <c r="S284" s="343"/>
      <c r="T284" s="343"/>
      <c r="U284" s="343"/>
      <c r="V284" s="343"/>
      <c r="W284" s="343"/>
      <c r="X284" s="343"/>
      <c r="Y284" s="343"/>
      <c r="Z284" s="343"/>
      <c r="AA284" s="343"/>
      <c r="AB284" s="343"/>
      <c r="AC284" s="343"/>
      <c r="AD284" s="343"/>
      <c r="AE284" s="343"/>
      <c r="AF284" s="343"/>
      <c r="AG284" s="343"/>
      <c r="AH284" s="343"/>
      <c r="AI284" s="343"/>
      <c r="AJ284" s="343"/>
      <c r="AK284" s="343"/>
      <c r="AL284" s="343"/>
      <c r="AM284" s="343"/>
      <c r="AN284" s="343"/>
      <c r="AO284" s="343"/>
      <c r="AP284" s="343"/>
      <c r="AQ284" s="343"/>
      <c r="AR284" s="343"/>
      <c r="AS284" s="343"/>
      <c r="AT284" s="343"/>
      <c r="AU284" s="343"/>
      <c r="AV284" s="343"/>
      <c r="AW284" s="343"/>
      <c r="AX284" s="343"/>
    </row>
    <row r="285" spans="10:50" s="350" customFormat="1">
      <c r="J285" s="357"/>
      <c r="K285" s="357"/>
      <c r="L285" s="343"/>
      <c r="M285" s="343"/>
      <c r="N285" s="343"/>
      <c r="O285" s="343"/>
      <c r="P285" s="343"/>
      <c r="Q285" s="343"/>
      <c r="R285" s="343"/>
      <c r="S285" s="343"/>
      <c r="T285" s="343"/>
      <c r="U285" s="343"/>
      <c r="V285" s="343"/>
      <c r="W285" s="343"/>
      <c r="X285" s="343"/>
      <c r="Y285" s="343"/>
      <c r="Z285" s="343"/>
      <c r="AA285" s="343"/>
      <c r="AB285" s="343"/>
      <c r="AC285" s="343"/>
      <c r="AD285" s="343"/>
      <c r="AE285" s="343"/>
      <c r="AF285" s="343"/>
      <c r="AG285" s="343"/>
      <c r="AH285" s="343"/>
      <c r="AI285" s="343"/>
      <c r="AJ285" s="343"/>
      <c r="AK285" s="343"/>
      <c r="AL285" s="343"/>
      <c r="AM285" s="343"/>
      <c r="AN285" s="343"/>
      <c r="AO285" s="343"/>
      <c r="AP285" s="343"/>
      <c r="AQ285" s="343"/>
      <c r="AR285" s="343"/>
      <c r="AS285" s="343"/>
      <c r="AT285" s="343"/>
      <c r="AU285" s="343"/>
      <c r="AV285" s="343"/>
      <c r="AW285" s="343"/>
      <c r="AX285" s="343"/>
    </row>
    <row r="286" spans="10:50" s="350" customFormat="1">
      <c r="J286" s="357"/>
      <c r="K286" s="357"/>
      <c r="L286" s="343"/>
      <c r="M286" s="343"/>
      <c r="N286" s="343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43"/>
      <c r="AA286" s="343"/>
      <c r="AB286" s="343"/>
      <c r="AC286" s="343"/>
      <c r="AD286" s="343"/>
      <c r="AE286" s="343"/>
      <c r="AF286" s="343"/>
      <c r="AG286" s="343"/>
      <c r="AH286" s="343"/>
      <c r="AI286" s="343"/>
      <c r="AJ286" s="343"/>
      <c r="AK286" s="343"/>
      <c r="AL286" s="343"/>
      <c r="AM286" s="343"/>
      <c r="AN286" s="343"/>
      <c r="AO286" s="343"/>
      <c r="AP286" s="343"/>
      <c r="AQ286" s="343"/>
      <c r="AR286" s="343"/>
      <c r="AS286" s="343"/>
      <c r="AT286" s="343"/>
      <c r="AU286" s="343"/>
      <c r="AV286" s="343"/>
      <c r="AW286" s="343"/>
      <c r="AX286" s="343"/>
    </row>
    <row r="287" spans="10:50" s="350" customFormat="1">
      <c r="J287" s="357"/>
      <c r="K287" s="357"/>
      <c r="L287" s="343"/>
      <c r="M287" s="343"/>
      <c r="N287" s="343"/>
      <c r="O287" s="343"/>
      <c r="P287" s="343"/>
      <c r="Q287" s="343"/>
      <c r="R287" s="343"/>
      <c r="S287" s="343"/>
      <c r="T287" s="343"/>
      <c r="U287" s="343"/>
      <c r="V287" s="343"/>
      <c r="W287" s="343"/>
      <c r="X287" s="343"/>
      <c r="Y287" s="343"/>
      <c r="Z287" s="343"/>
      <c r="AA287" s="343"/>
      <c r="AB287" s="343"/>
      <c r="AC287" s="343"/>
      <c r="AD287" s="343"/>
      <c r="AE287" s="343"/>
      <c r="AF287" s="343"/>
      <c r="AG287" s="343"/>
      <c r="AH287" s="343"/>
      <c r="AI287" s="343"/>
      <c r="AJ287" s="343"/>
      <c r="AK287" s="343"/>
      <c r="AL287" s="343"/>
      <c r="AM287" s="343"/>
      <c r="AN287" s="343"/>
      <c r="AO287" s="343"/>
      <c r="AP287" s="343"/>
      <c r="AQ287" s="343"/>
      <c r="AR287" s="343"/>
      <c r="AS287" s="343"/>
      <c r="AT287" s="343"/>
      <c r="AU287" s="343"/>
      <c r="AV287" s="343"/>
      <c r="AW287" s="343"/>
      <c r="AX287" s="343"/>
    </row>
    <row r="288" spans="10:50" s="350" customFormat="1">
      <c r="J288" s="357"/>
      <c r="K288" s="357"/>
      <c r="L288" s="343"/>
      <c r="M288" s="343"/>
      <c r="N288" s="343"/>
      <c r="O288" s="343"/>
      <c r="P288" s="343"/>
      <c r="Q288" s="343"/>
      <c r="R288" s="343"/>
      <c r="S288" s="343"/>
      <c r="T288" s="343"/>
      <c r="U288" s="343"/>
      <c r="V288" s="343"/>
      <c r="W288" s="343"/>
      <c r="X288" s="343"/>
      <c r="Y288" s="343"/>
      <c r="Z288" s="343"/>
      <c r="AA288" s="343"/>
      <c r="AB288" s="343"/>
      <c r="AC288" s="343"/>
      <c r="AD288" s="343"/>
      <c r="AE288" s="343"/>
      <c r="AF288" s="343"/>
      <c r="AG288" s="343"/>
      <c r="AH288" s="343"/>
      <c r="AI288" s="343"/>
      <c r="AJ288" s="343"/>
      <c r="AK288" s="343"/>
      <c r="AL288" s="343"/>
      <c r="AM288" s="343"/>
      <c r="AN288" s="343"/>
      <c r="AO288" s="343"/>
      <c r="AP288" s="343"/>
      <c r="AQ288" s="343"/>
      <c r="AR288" s="343"/>
      <c r="AS288" s="343"/>
      <c r="AT288" s="343"/>
      <c r="AU288" s="343"/>
      <c r="AV288" s="343"/>
      <c r="AW288" s="343"/>
      <c r="AX288" s="343"/>
    </row>
    <row r="289" spans="10:50" s="350" customFormat="1">
      <c r="J289" s="357"/>
      <c r="K289" s="357"/>
      <c r="L289" s="343"/>
      <c r="M289" s="343"/>
      <c r="N289" s="343"/>
      <c r="O289" s="343"/>
      <c r="P289" s="343"/>
      <c r="Q289" s="343"/>
      <c r="R289" s="343"/>
      <c r="S289" s="343"/>
      <c r="T289" s="343"/>
      <c r="U289" s="343"/>
      <c r="V289" s="343"/>
      <c r="W289" s="343"/>
      <c r="X289" s="343"/>
      <c r="Y289" s="343"/>
      <c r="Z289" s="343"/>
      <c r="AA289" s="343"/>
      <c r="AB289" s="343"/>
      <c r="AC289" s="343"/>
      <c r="AD289" s="343"/>
      <c r="AE289" s="343"/>
      <c r="AF289" s="343"/>
      <c r="AG289" s="343"/>
      <c r="AH289" s="343"/>
      <c r="AI289" s="343"/>
      <c r="AJ289" s="343"/>
      <c r="AK289" s="343"/>
      <c r="AL289" s="343"/>
      <c r="AM289" s="343"/>
      <c r="AN289" s="343"/>
      <c r="AO289" s="343"/>
      <c r="AP289" s="343"/>
      <c r="AQ289" s="343"/>
      <c r="AR289" s="343"/>
      <c r="AS289" s="343"/>
      <c r="AT289" s="343"/>
      <c r="AU289" s="343"/>
      <c r="AV289" s="343"/>
      <c r="AW289" s="343"/>
      <c r="AX289" s="343"/>
    </row>
    <row r="290" spans="10:50" s="350" customFormat="1">
      <c r="J290" s="357"/>
      <c r="K290" s="357"/>
      <c r="L290" s="343"/>
      <c r="M290" s="343"/>
      <c r="N290" s="343"/>
      <c r="O290" s="343"/>
      <c r="P290" s="343"/>
      <c r="Q290" s="343"/>
      <c r="R290" s="343"/>
      <c r="S290" s="343"/>
      <c r="T290" s="343"/>
      <c r="U290" s="343"/>
      <c r="V290" s="343"/>
      <c r="W290" s="343"/>
      <c r="X290" s="343"/>
      <c r="Y290" s="343"/>
      <c r="Z290" s="343"/>
      <c r="AA290" s="343"/>
      <c r="AB290" s="343"/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</row>
    <row r="291" spans="10:50" s="350" customFormat="1">
      <c r="J291" s="357"/>
      <c r="K291" s="357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343"/>
      <c r="X291" s="343"/>
      <c r="Y291" s="343"/>
      <c r="Z291" s="343"/>
      <c r="AA291" s="343"/>
      <c r="AB291" s="343"/>
      <c r="AC291" s="343"/>
      <c r="AD291" s="343"/>
      <c r="AE291" s="343"/>
      <c r="AF291" s="343"/>
      <c r="AG291" s="343"/>
      <c r="AH291" s="343"/>
      <c r="AI291" s="343"/>
      <c r="AJ291" s="343"/>
      <c r="AK291" s="343"/>
      <c r="AL291" s="343"/>
      <c r="AM291" s="343"/>
      <c r="AN291" s="343"/>
      <c r="AO291" s="343"/>
      <c r="AP291" s="343"/>
      <c r="AQ291" s="343"/>
      <c r="AR291" s="343"/>
      <c r="AS291" s="343"/>
      <c r="AT291" s="343"/>
      <c r="AU291" s="343"/>
      <c r="AV291" s="343"/>
      <c r="AW291" s="343"/>
      <c r="AX291" s="343"/>
    </row>
    <row r="292" spans="10:50" s="350" customFormat="1">
      <c r="J292" s="357"/>
      <c r="K292" s="357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</row>
    <row r="293" spans="10:50" s="350" customFormat="1">
      <c r="J293" s="357"/>
      <c r="K293" s="357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</row>
    <row r="294" spans="10:50" s="350" customFormat="1">
      <c r="J294" s="357"/>
      <c r="K294" s="357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</row>
    <row r="295" spans="10:50" s="350" customFormat="1">
      <c r="J295" s="357"/>
      <c r="K295" s="357"/>
      <c r="L295" s="343"/>
      <c r="M295" s="343"/>
      <c r="N295" s="343"/>
      <c r="O295" s="343"/>
      <c r="P295" s="343"/>
      <c r="Q295" s="343"/>
      <c r="R295" s="343"/>
      <c r="S295" s="343"/>
      <c r="T295" s="343"/>
      <c r="U295" s="343"/>
      <c r="V295" s="343"/>
      <c r="W295" s="343"/>
      <c r="X295" s="343"/>
      <c r="Y295" s="343"/>
      <c r="Z295" s="343"/>
      <c r="AA295" s="343"/>
      <c r="AB295" s="343"/>
      <c r="AC295" s="343"/>
      <c r="AD295" s="343"/>
      <c r="AE295" s="343"/>
      <c r="AF295" s="343"/>
      <c r="AG295" s="343"/>
      <c r="AH295" s="343"/>
      <c r="AI295" s="343"/>
      <c r="AJ295" s="343"/>
      <c r="AK295" s="343"/>
      <c r="AL295" s="343"/>
      <c r="AM295" s="343"/>
      <c r="AN295" s="343"/>
      <c r="AO295" s="343"/>
      <c r="AP295" s="343"/>
      <c r="AQ295" s="343"/>
      <c r="AR295" s="343"/>
      <c r="AS295" s="343"/>
      <c r="AT295" s="343"/>
      <c r="AU295" s="343"/>
      <c r="AV295" s="343"/>
      <c r="AW295" s="343"/>
      <c r="AX295" s="343"/>
    </row>
    <row r="296" spans="10:50" s="350" customFormat="1">
      <c r="J296" s="357"/>
      <c r="K296" s="357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  <c r="AA296" s="343"/>
      <c r="AB296" s="343"/>
      <c r="AC296" s="343"/>
      <c r="AD296" s="343"/>
      <c r="AE296" s="343"/>
      <c r="AF296" s="343"/>
      <c r="AG296" s="343"/>
      <c r="AH296" s="343"/>
      <c r="AI296" s="343"/>
      <c r="AJ296" s="343"/>
      <c r="AK296" s="343"/>
      <c r="AL296" s="343"/>
      <c r="AM296" s="343"/>
      <c r="AN296" s="343"/>
      <c r="AO296" s="343"/>
      <c r="AP296" s="343"/>
      <c r="AQ296" s="343"/>
      <c r="AR296" s="343"/>
      <c r="AS296" s="343"/>
      <c r="AT296" s="343"/>
      <c r="AU296" s="343"/>
      <c r="AV296" s="343"/>
      <c r="AW296" s="343"/>
      <c r="AX296" s="343"/>
    </row>
    <row r="297" spans="10:50" s="350" customFormat="1">
      <c r="J297" s="357"/>
      <c r="K297" s="357"/>
      <c r="L297" s="343"/>
      <c r="M297" s="343"/>
      <c r="N297" s="343"/>
      <c r="O297" s="343"/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43"/>
      <c r="AA297" s="343"/>
      <c r="AB297" s="343"/>
      <c r="AC297" s="343"/>
      <c r="AD297" s="343"/>
      <c r="AE297" s="343"/>
      <c r="AF297" s="343"/>
      <c r="AG297" s="343"/>
      <c r="AH297" s="343"/>
      <c r="AI297" s="343"/>
      <c r="AJ297" s="343"/>
      <c r="AK297" s="343"/>
      <c r="AL297" s="343"/>
      <c r="AM297" s="343"/>
      <c r="AN297" s="343"/>
      <c r="AO297" s="343"/>
      <c r="AP297" s="343"/>
      <c r="AQ297" s="343"/>
      <c r="AR297" s="343"/>
      <c r="AS297" s="343"/>
      <c r="AT297" s="343"/>
      <c r="AU297" s="343"/>
      <c r="AV297" s="343"/>
      <c r="AW297" s="343"/>
      <c r="AX297" s="343"/>
    </row>
    <row r="298" spans="10:50" s="350" customFormat="1">
      <c r="J298" s="357"/>
      <c r="K298" s="357"/>
      <c r="L298" s="343"/>
      <c r="M298" s="343"/>
      <c r="N298" s="343"/>
      <c r="O298" s="34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43"/>
      <c r="AA298" s="343"/>
      <c r="AB298" s="343"/>
      <c r="AC298" s="343"/>
      <c r="AD298" s="343"/>
      <c r="AE298" s="343"/>
      <c r="AF298" s="343"/>
      <c r="AG298" s="343"/>
      <c r="AH298" s="343"/>
      <c r="AI298" s="343"/>
      <c r="AJ298" s="343"/>
      <c r="AK298" s="343"/>
      <c r="AL298" s="343"/>
      <c r="AM298" s="343"/>
      <c r="AN298" s="343"/>
      <c r="AO298" s="343"/>
      <c r="AP298" s="343"/>
      <c r="AQ298" s="343"/>
      <c r="AR298" s="343"/>
      <c r="AS298" s="343"/>
      <c r="AT298" s="343"/>
      <c r="AU298" s="343"/>
      <c r="AV298" s="343"/>
      <c r="AW298" s="343"/>
      <c r="AX298" s="343"/>
    </row>
    <row r="299" spans="10:50" s="350" customFormat="1">
      <c r="J299" s="357"/>
      <c r="K299" s="357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  <c r="AA299" s="343"/>
      <c r="AB299" s="343"/>
      <c r="AC299" s="343"/>
      <c r="AD299" s="343"/>
      <c r="AE299" s="343"/>
      <c r="AF299" s="343"/>
      <c r="AG299" s="343"/>
      <c r="AH299" s="343"/>
      <c r="AI299" s="343"/>
      <c r="AJ299" s="343"/>
      <c r="AK299" s="343"/>
      <c r="AL299" s="343"/>
      <c r="AM299" s="343"/>
      <c r="AN299" s="343"/>
      <c r="AO299" s="343"/>
      <c r="AP299" s="343"/>
      <c r="AQ299" s="343"/>
      <c r="AR299" s="343"/>
      <c r="AS299" s="343"/>
      <c r="AT299" s="343"/>
      <c r="AU299" s="343"/>
      <c r="AV299" s="343"/>
      <c r="AW299" s="343"/>
      <c r="AX299" s="343"/>
    </row>
    <row r="300" spans="10:50" s="350" customFormat="1">
      <c r="J300" s="357"/>
      <c r="K300" s="357"/>
      <c r="L300" s="343"/>
      <c r="M300" s="343"/>
      <c r="N300" s="343"/>
      <c r="O300" s="343"/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43"/>
      <c r="AA300" s="343"/>
      <c r="AB300" s="343"/>
      <c r="AC300" s="343"/>
      <c r="AD300" s="343"/>
      <c r="AE300" s="343"/>
      <c r="AF300" s="343"/>
      <c r="AG300" s="343"/>
      <c r="AH300" s="343"/>
      <c r="AI300" s="343"/>
      <c r="AJ300" s="343"/>
      <c r="AK300" s="343"/>
      <c r="AL300" s="343"/>
      <c r="AM300" s="343"/>
      <c r="AN300" s="343"/>
      <c r="AO300" s="343"/>
      <c r="AP300" s="343"/>
      <c r="AQ300" s="343"/>
      <c r="AR300" s="343"/>
      <c r="AS300" s="343"/>
      <c r="AT300" s="343"/>
      <c r="AU300" s="343"/>
      <c r="AV300" s="343"/>
      <c r="AW300" s="343"/>
      <c r="AX300" s="343"/>
    </row>
    <row r="301" spans="10:50" s="350" customFormat="1">
      <c r="J301" s="357"/>
      <c r="K301" s="357"/>
      <c r="L301" s="343"/>
      <c r="M301" s="343"/>
      <c r="N301" s="343"/>
      <c r="O301" s="343"/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43"/>
      <c r="AA301" s="343"/>
      <c r="AB301" s="343"/>
      <c r="AC301" s="343"/>
      <c r="AD301" s="343"/>
      <c r="AE301" s="343"/>
      <c r="AF301" s="343"/>
      <c r="AG301" s="343"/>
      <c r="AH301" s="343"/>
      <c r="AI301" s="343"/>
      <c r="AJ301" s="343"/>
      <c r="AK301" s="343"/>
      <c r="AL301" s="343"/>
      <c r="AM301" s="343"/>
      <c r="AN301" s="343"/>
      <c r="AO301" s="343"/>
      <c r="AP301" s="343"/>
      <c r="AQ301" s="343"/>
      <c r="AR301" s="343"/>
      <c r="AS301" s="343"/>
      <c r="AT301" s="343"/>
      <c r="AU301" s="343"/>
      <c r="AV301" s="343"/>
      <c r="AW301" s="343"/>
      <c r="AX301" s="343"/>
    </row>
    <row r="302" spans="10:50" s="350" customFormat="1">
      <c r="J302" s="357"/>
      <c r="K302" s="357"/>
      <c r="L302" s="343"/>
      <c r="M302" s="343"/>
      <c r="N302" s="343"/>
      <c r="O302" s="343"/>
      <c r="P302" s="343"/>
      <c r="Q302" s="343"/>
      <c r="R302" s="343"/>
      <c r="S302" s="343"/>
      <c r="T302" s="343"/>
      <c r="U302" s="343"/>
      <c r="V302" s="343"/>
      <c r="W302" s="343"/>
      <c r="X302" s="343"/>
      <c r="Y302" s="343"/>
      <c r="Z302" s="343"/>
      <c r="AA302" s="343"/>
      <c r="AB302" s="343"/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</row>
    <row r="303" spans="10:50" s="350" customFormat="1">
      <c r="J303" s="357"/>
      <c r="K303" s="357"/>
      <c r="L303" s="343"/>
      <c r="M303" s="343"/>
      <c r="N303" s="343"/>
      <c r="O303" s="343"/>
      <c r="P303" s="343"/>
      <c r="Q303" s="343"/>
      <c r="R303" s="343"/>
      <c r="S303" s="343"/>
      <c r="T303" s="343"/>
      <c r="U303" s="343"/>
      <c r="V303" s="343"/>
      <c r="W303" s="343"/>
      <c r="X303" s="343"/>
      <c r="Y303" s="343"/>
      <c r="Z303" s="343"/>
      <c r="AA303" s="343"/>
      <c r="AB303" s="343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3"/>
      <c r="AO303" s="343"/>
      <c r="AP303" s="343"/>
      <c r="AQ303" s="343"/>
      <c r="AR303" s="343"/>
      <c r="AS303" s="343"/>
      <c r="AT303" s="343"/>
      <c r="AU303" s="343"/>
      <c r="AV303" s="343"/>
      <c r="AW303" s="343"/>
      <c r="AX303" s="343"/>
    </row>
    <row r="304" spans="10:50" s="350" customFormat="1">
      <c r="J304" s="357"/>
      <c r="K304" s="357"/>
      <c r="L304" s="343"/>
      <c r="M304" s="343"/>
      <c r="N304" s="343"/>
      <c r="O304" s="343"/>
      <c r="P304" s="343"/>
      <c r="Q304" s="343"/>
      <c r="R304" s="343"/>
      <c r="S304" s="343"/>
      <c r="T304" s="343"/>
      <c r="U304" s="343"/>
      <c r="V304" s="343"/>
      <c r="W304" s="343"/>
      <c r="X304" s="343"/>
      <c r="Y304" s="343"/>
      <c r="Z304" s="343"/>
      <c r="AA304" s="343"/>
      <c r="AB304" s="343"/>
      <c r="AC304" s="343"/>
      <c r="AD304" s="343"/>
      <c r="AE304" s="343"/>
      <c r="AF304" s="343"/>
      <c r="AG304" s="343"/>
      <c r="AH304" s="343"/>
      <c r="AI304" s="343"/>
      <c r="AJ304" s="343"/>
      <c r="AK304" s="343"/>
      <c r="AL304" s="343"/>
      <c r="AM304" s="343"/>
      <c r="AN304" s="343"/>
      <c r="AO304" s="343"/>
      <c r="AP304" s="343"/>
      <c r="AQ304" s="343"/>
      <c r="AR304" s="343"/>
      <c r="AS304" s="343"/>
      <c r="AT304" s="343"/>
      <c r="AU304" s="343"/>
      <c r="AV304" s="343"/>
      <c r="AW304" s="343"/>
      <c r="AX304" s="343"/>
    </row>
    <row r="305" spans="10:50" s="350" customFormat="1">
      <c r="J305" s="357"/>
      <c r="K305" s="357"/>
      <c r="L305" s="343"/>
      <c r="M305" s="343"/>
      <c r="N305" s="343"/>
      <c r="O305" s="343"/>
      <c r="P305" s="343"/>
      <c r="Q305" s="343"/>
      <c r="R305" s="343"/>
      <c r="S305" s="343"/>
      <c r="T305" s="343"/>
      <c r="U305" s="343"/>
      <c r="V305" s="343"/>
      <c r="W305" s="343"/>
      <c r="X305" s="343"/>
      <c r="Y305" s="343"/>
      <c r="Z305" s="343"/>
      <c r="AA305" s="343"/>
      <c r="AB305" s="343"/>
      <c r="AC305" s="343"/>
      <c r="AD305" s="343"/>
      <c r="AE305" s="343"/>
      <c r="AF305" s="343"/>
      <c r="AG305" s="343"/>
      <c r="AH305" s="343"/>
      <c r="AI305" s="343"/>
      <c r="AJ305" s="343"/>
      <c r="AK305" s="343"/>
      <c r="AL305" s="343"/>
      <c r="AM305" s="343"/>
      <c r="AN305" s="343"/>
      <c r="AO305" s="343"/>
      <c r="AP305" s="343"/>
      <c r="AQ305" s="343"/>
      <c r="AR305" s="343"/>
      <c r="AS305" s="343"/>
      <c r="AT305" s="343"/>
      <c r="AU305" s="343"/>
      <c r="AV305" s="343"/>
      <c r="AW305" s="343"/>
      <c r="AX305" s="343"/>
    </row>
    <row r="306" spans="10:50" s="350" customFormat="1">
      <c r="J306" s="357"/>
      <c r="K306" s="357"/>
      <c r="L306" s="343"/>
      <c r="M306" s="343"/>
      <c r="N306" s="343"/>
      <c r="O306" s="343"/>
      <c r="P306" s="343"/>
      <c r="Q306" s="343"/>
      <c r="R306" s="343"/>
      <c r="S306" s="343"/>
      <c r="T306" s="343"/>
      <c r="U306" s="343"/>
      <c r="V306" s="343"/>
      <c r="W306" s="343"/>
      <c r="X306" s="343"/>
      <c r="Y306" s="343"/>
      <c r="Z306" s="343"/>
      <c r="AA306" s="343"/>
      <c r="AB306" s="343"/>
      <c r="AC306" s="343"/>
      <c r="AD306" s="343"/>
      <c r="AE306" s="343"/>
      <c r="AF306" s="343"/>
      <c r="AG306" s="343"/>
      <c r="AH306" s="343"/>
      <c r="AI306" s="343"/>
      <c r="AJ306" s="343"/>
      <c r="AK306" s="343"/>
      <c r="AL306" s="343"/>
      <c r="AM306" s="343"/>
      <c r="AN306" s="343"/>
      <c r="AO306" s="343"/>
      <c r="AP306" s="343"/>
      <c r="AQ306" s="343"/>
      <c r="AR306" s="343"/>
      <c r="AS306" s="343"/>
      <c r="AT306" s="343"/>
      <c r="AU306" s="343"/>
      <c r="AV306" s="343"/>
      <c r="AW306" s="343"/>
      <c r="AX306" s="343"/>
    </row>
    <row r="307" spans="10:50" s="350" customFormat="1">
      <c r="J307" s="357"/>
      <c r="K307" s="357"/>
      <c r="L307" s="343"/>
      <c r="M307" s="343"/>
      <c r="N307" s="343"/>
      <c r="O307" s="343"/>
      <c r="P307" s="343"/>
      <c r="Q307" s="343"/>
      <c r="R307" s="343"/>
      <c r="S307" s="343"/>
      <c r="T307" s="343"/>
      <c r="U307" s="343"/>
      <c r="V307" s="343"/>
      <c r="W307" s="343"/>
      <c r="X307" s="343"/>
      <c r="Y307" s="343"/>
      <c r="Z307" s="343"/>
      <c r="AA307" s="343"/>
      <c r="AB307" s="343"/>
      <c r="AC307" s="343"/>
      <c r="AD307" s="343"/>
      <c r="AE307" s="343"/>
      <c r="AF307" s="343"/>
      <c r="AG307" s="343"/>
      <c r="AH307" s="343"/>
      <c r="AI307" s="343"/>
      <c r="AJ307" s="343"/>
      <c r="AK307" s="343"/>
      <c r="AL307" s="343"/>
      <c r="AM307" s="343"/>
      <c r="AN307" s="343"/>
      <c r="AO307" s="343"/>
      <c r="AP307" s="343"/>
      <c r="AQ307" s="343"/>
      <c r="AR307" s="343"/>
      <c r="AS307" s="343"/>
      <c r="AT307" s="343"/>
      <c r="AU307" s="343"/>
      <c r="AV307" s="343"/>
      <c r="AW307" s="343"/>
      <c r="AX307" s="343"/>
    </row>
    <row r="308" spans="10:50" s="350" customFormat="1">
      <c r="J308" s="357"/>
      <c r="K308" s="357"/>
      <c r="L308" s="343"/>
      <c r="M308" s="343"/>
      <c r="N308" s="343"/>
      <c r="O308" s="343"/>
      <c r="P308" s="343"/>
      <c r="Q308" s="343"/>
      <c r="R308" s="343"/>
      <c r="S308" s="343"/>
      <c r="T308" s="343"/>
      <c r="U308" s="343"/>
      <c r="V308" s="343"/>
      <c r="W308" s="343"/>
      <c r="X308" s="343"/>
      <c r="Y308" s="343"/>
      <c r="Z308" s="343"/>
      <c r="AA308" s="343"/>
      <c r="AB308" s="343"/>
      <c r="AC308" s="343"/>
      <c r="AD308" s="343"/>
      <c r="AE308" s="343"/>
      <c r="AF308" s="343"/>
      <c r="AG308" s="343"/>
      <c r="AH308" s="343"/>
      <c r="AI308" s="343"/>
      <c r="AJ308" s="343"/>
      <c r="AK308" s="343"/>
      <c r="AL308" s="343"/>
      <c r="AM308" s="343"/>
      <c r="AN308" s="343"/>
      <c r="AO308" s="343"/>
      <c r="AP308" s="343"/>
      <c r="AQ308" s="343"/>
      <c r="AR308" s="343"/>
      <c r="AS308" s="343"/>
      <c r="AT308" s="343"/>
      <c r="AU308" s="343"/>
      <c r="AV308" s="343"/>
      <c r="AW308" s="343"/>
      <c r="AX308" s="343"/>
    </row>
    <row r="309" spans="10:50" s="350" customFormat="1">
      <c r="J309" s="357"/>
      <c r="K309" s="357"/>
      <c r="L309" s="343"/>
      <c r="M309" s="343"/>
      <c r="N309" s="343"/>
      <c r="O309" s="343"/>
      <c r="P309" s="343"/>
      <c r="Q309" s="343"/>
      <c r="R309" s="343"/>
      <c r="S309" s="343"/>
      <c r="T309" s="343"/>
      <c r="U309" s="343"/>
      <c r="V309" s="343"/>
      <c r="W309" s="343"/>
      <c r="X309" s="343"/>
      <c r="Y309" s="343"/>
      <c r="Z309" s="343"/>
      <c r="AA309" s="343"/>
      <c r="AB309" s="343"/>
      <c r="AC309" s="343"/>
      <c r="AD309" s="343"/>
      <c r="AE309" s="343"/>
      <c r="AF309" s="343"/>
      <c r="AG309" s="343"/>
      <c r="AH309" s="343"/>
      <c r="AI309" s="343"/>
      <c r="AJ309" s="343"/>
      <c r="AK309" s="343"/>
      <c r="AL309" s="343"/>
      <c r="AM309" s="343"/>
      <c r="AN309" s="343"/>
      <c r="AO309" s="343"/>
      <c r="AP309" s="343"/>
      <c r="AQ309" s="343"/>
      <c r="AR309" s="343"/>
      <c r="AS309" s="343"/>
      <c r="AT309" s="343"/>
      <c r="AU309" s="343"/>
      <c r="AV309" s="343"/>
      <c r="AW309" s="343"/>
      <c r="AX309" s="343"/>
    </row>
    <row r="310" spans="10:50" s="350" customFormat="1">
      <c r="J310" s="357"/>
      <c r="K310" s="357"/>
      <c r="L310" s="343"/>
      <c r="M310" s="343"/>
      <c r="N310" s="343"/>
      <c r="O310" s="343"/>
      <c r="P310" s="343"/>
      <c r="Q310" s="343"/>
      <c r="R310" s="343"/>
      <c r="S310" s="343"/>
      <c r="T310" s="343"/>
      <c r="U310" s="343"/>
      <c r="V310" s="343"/>
      <c r="W310" s="343"/>
      <c r="X310" s="343"/>
      <c r="Y310" s="343"/>
      <c r="Z310" s="343"/>
      <c r="AA310" s="343"/>
      <c r="AB310" s="343"/>
      <c r="AC310" s="343"/>
      <c r="AD310" s="343"/>
      <c r="AE310" s="343"/>
      <c r="AF310" s="343"/>
      <c r="AG310" s="343"/>
      <c r="AH310" s="343"/>
      <c r="AI310" s="343"/>
      <c r="AJ310" s="343"/>
      <c r="AK310" s="343"/>
      <c r="AL310" s="343"/>
      <c r="AM310" s="343"/>
      <c r="AN310" s="343"/>
      <c r="AO310" s="343"/>
      <c r="AP310" s="343"/>
      <c r="AQ310" s="343"/>
      <c r="AR310" s="343"/>
      <c r="AS310" s="343"/>
      <c r="AT310" s="343"/>
      <c r="AU310" s="343"/>
      <c r="AV310" s="343"/>
      <c r="AW310" s="343"/>
      <c r="AX310" s="343"/>
    </row>
    <row r="311" spans="10:50" s="350" customFormat="1">
      <c r="J311" s="357"/>
      <c r="K311" s="357"/>
      <c r="L311" s="343"/>
      <c r="M311" s="343"/>
      <c r="N311" s="343"/>
      <c r="O311" s="343"/>
      <c r="P311" s="343"/>
      <c r="Q311" s="343"/>
      <c r="R311" s="343"/>
      <c r="S311" s="343"/>
      <c r="T311" s="343"/>
      <c r="U311" s="343"/>
      <c r="V311" s="343"/>
      <c r="W311" s="343"/>
      <c r="X311" s="343"/>
      <c r="Y311" s="343"/>
      <c r="Z311" s="343"/>
      <c r="AA311" s="343"/>
      <c r="AB311" s="343"/>
      <c r="AC311" s="343"/>
      <c r="AD311" s="343"/>
      <c r="AE311" s="343"/>
      <c r="AF311" s="343"/>
      <c r="AG311" s="343"/>
      <c r="AH311" s="343"/>
      <c r="AI311" s="343"/>
      <c r="AJ311" s="343"/>
      <c r="AK311" s="343"/>
      <c r="AL311" s="343"/>
      <c r="AM311" s="343"/>
      <c r="AN311" s="343"/>
      <c r="AO311" s="343"/>
      <c r="AP311" s="343"/>
      <c r="AQ311" s="343"/>
      <c r="AR311" s="343"/>
      <c r="AS311" s="343"/>
      <c r="AT311" s="343"/>
      <c r="AU311" s="343"/>
      <c r="AV311" s="343"/>
      <c r="AW311" s="343"/>
      <c r="AX311" s="343"/>
    </row>
    <row r="312" spans="10:50" s="350" customFormat="1">
      <c r="J312" s="357"/>
      <c r="K312" s="357"/>
      <c r="L312" s="343"/>
      <c r="M312" s="343"/>
      <c r="N312" s="343"/>
      <c r="O312" s="343"/>
      <c r="P312" s="343"/>
      <c r="Q312" s="343"/>
      <c r="R312" s="343"/>
      <c r="S312" s="343"/>
      <c r="T312" s="343"/>
      <c r="U312" s="343"/>
      <c r="V312" s="343"/>
      <c r="W312" s="343"/>
      <c r="X312" s="343"/>
      <c r="Y312" s="343"/>
      <c r="Z312" s="343"/>
      <c r="AA312" s="343"/>
      <c r="AB312" s="343"/>
      <c r="AC312" s="343"/>
      <c r="AD312" s="343"/>
      <c r="AE312" s="343"/>
      <c r="AF312" s="343"/>
      <c r="AG312" s="343"/>
      <c r="AH312" s="343"/>
      <c r="AI312" s="343"/>
      <c r="AJ312" s="343"/>
      <c r="AK312" s="343"/>
      <c r="AL312" s="343"/>
      <c r="AM312" s="343"/>
      <c r="AN312" s="343"/>
      <c r="AO312" s="343"/>
      <c r="AP312" s="343"/>
      <c r="AQ312" s="343"/>
      <c r="AR312" s="343"/>
      <c r="AS312" s="343"/>
      <c r="AT312" s="343"/>
      <c r="AU312" s="343"/>
      <c r="AV312" s="343"/>
      <c r="AW312" s="343"/>
      <c r="AX312" s="343"/>
    </row>
    <row r="313" spans="10:50" s="350" customFormat="1">
      <c r="J313" s="357"/>
      <c r="K313" s="357"/>
      <c r="L313" s="343"/>
      <c r="M313" s="343"/>
      <c r="N313" s="343"/>
      <c r="O313" s="343"/>
      <c r="P313" s="343"/>
      <c r="Q313" s="343"/>
      <c r="R313" s="343"/>
      <c r="S313" s="343"/>
      <c r="T313" s="343"/>
      <c r="U313" s="343"/>
      <c r="V313" s="343"/>
      <c r="W313" s="343"/>
      <c r="X313" s="343"/>
      <c r="Y313" s="343"/>
      <c r="Z313" s="343"/>
      <c r="AA313" s="343"/>
      <c r="AB313" s="343"/>
      <c r="AC313" s="343"/>
      <c r="AD313" s="343"/>
      <c r="AE313" s="343"/>
      <c r="AF313" s="343"/>
      <c r="AG313" s="343"/>
      <c r="AH313" s="343"/>
      <c r="AI313" s="343"/>
      <c r="AJ313" s="343"/>
      <c r="AK313" s="343"/>
      <c r="AL313" s="343"/>
      <c r="AM313" s="343"/>
      <c r="AN313" s="343"/>
      <c r="AO313" s="343"/>
      <c r="AP313" s="343"/>
      <c r="AQ313" s="343"/>
      <c r="AR313" s="343"/>
      <c r="AS313" s="343"/>
      <c r="AT313" s="343"/>
      <c r="AU313" s="343"/>
      <c r="AV313" s="343"/>
      <c r="AW313" s="343"/>
      <c r="AX313" s="343"/>
    </row>
    <row r="314" spans="10:50" s="350" customFormat="1">
      <c r="J314" s="357"/>
      <c r="K314" s="357"/>
      <c r="L314" s="343"/>
      <c r="M314" s="343"/>
      <c r="N314" s="343"/>
      <c r="O314" s="343"/>
      <c r="P314" s="343"/>
      <c r="Q314" s="343"/>
      <c r="R314" s="343"/>
      <c r="S314" s="343"/>
      <c r="T314" s="343"/>
      <c r="U314" s="343"/>
      <c r="V314" s="343"/>
      <c r="W314" s="343"/>
      <c r="X314" s="343"/>
      <c r="Y314" s="343"/>
      <c r="Z314" s="343"/>
      <c r="AA314" s="343"/>
      <c r="AB314" s="343"/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</row>
    <row r="315" spans="10:50" s="350" customFormat="1">
      <c r="J315" s="357"/>
      <c r="K315" s="357"/>
      <c r="L315" s="343"/>
      <c r="M315" s="343"/>
      <c r="N315" s="343"/>
      <c r="O315" s="343"/>
      <c r="P315" s="343"/>
      <c r="Q315" s="343"/>
      <c r="R315" s="343"/>
      <c r="S315" s="343"/>
      <c r="T315" s="343"/>
      <c r="U315" s="343"/>
      <c r="V315" s="343"/>
      <c r="W315" s="343"/>
      <c r="X315" s="343"/>
      <c r="Y315" s="343"/>
      <c r="Z315" s="343"/>
      <c r="AA315" s="343"/>
      <c r="AB315" s="343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  <c r="AN315" s="343"/>
      <c r="AO315" s="343"/>
      <c r="AP315" s="343"/>
      <c r="AQ315" s="343"/>
      <c r="AR315" s="343"/>
      <c r="AS315" s="343"/>
      <c r="AT315" s="343"/>
      <c r="AU315" s="343"/>
      <c r="AV315" s="343"/>
      <c r="AW315" s="343"/>
      <c r="AX315" s="343"/>
    </row>
    <row r="316" spans="10:50" s="350" customFormat="1">
      <c r="J316" s="357"/>
      <c r="K316" s="357"/>
      <c r="L316" s="343"/>
      <c r="M316" s="343"/>
      <c r="N316" s="343"/>
      <c r="O316" s="343"/>
      <c r="P316" s="343"/>
      <c r="Q316" s="343"/>
      <c r="R316" s="343"/>
      <c r="S316" s="343"/>
      <c r="T316" s="343"/>
      <c r="U316" s="343"/>
      <c r="V316" s="343"/>
      <c r="W316" s="343"/>
      <c r="X316" s="343"/>
      <c r="Y316" s="343"/>
      <c r="Z316" s="343"/>
      <c r="AA316" s="343"/>
      <c r="AB316" s="343"/>
      <c r="AC316" s="343"/>
      <c r="AD316" s="343"/>
      <c r="AE316" s="343"/>
      <c r="AF316" s="343"/>
      <c r="AG316" s="343"/>
      <c r="AH316" s="343"/>
      <c r="AI316" s="343"/>
      <c r="AJ316" s="343"/>
      <c r="AK316" s="343"/>
      <c r="AL316" s="343"/>
      <c r="AM316" s="343"/>
      <c r="AN316" s="343"/>
      <c r="AO316" s="343"/>
      <c r="AP316" s="343"/>
      <c r="AQ316" s="343"/>
      <c r="AR316" s="343"/>
      <c r="AS316" s="343"/>
      <c r="AT316" s="343"/>
      <c r="AU316" s="343"/>
      <c r="AV316" s="343"/>
      <c r="AW316" s="343"/>
      <c r="AX316" s="343"/>
    </row>
    <row r="317" spans="10:50" s="350" customFormat="1">
      <c r="J317" s="357"/>
      <c r="K317" s="357"/>
      <c r="L317" s="343"/>
      <c r="M317" s="343"/>
      <c r="N317" s="343"/>
      <c r="O317" s="343"/>
      <c r="P317" s="343"/>
      <c r="Q317" s="343"/>
      <c r="R317" s="343"/>
      <c r="S317" s="343"/>
      <c r="T317" s="343"/>
      <c r="U317" s="343"/>
      <c r="V317" s="343"/>
      <c r="W317" s="343"/>
      <c r="X317" s="343"/>
      <c r="Y317" s="343"/>
      <c r="Z317" s="343"/>
      <c r="AA317" s="343"/>
      <c r="AB317" s="343"/>
      <c r="AC317" s="343"/>
      <c r="AD317" s="343"/>
      <c r="AE317" s="343"/>
      <c r="AF317" s="343"/>
      <c r="AG317" s="343"/>
      <c r="AH317" s="343"/>
      <c r="AI317" s="343"/>
      <c r="AJ317" s="343"/>
      <c r="AK317" s="343"/>
      <c r="AL317" s="343"/>
      <c r="AM317" s="343"/>
      <c r="AN317" s="343"/>
      <c r="AO317" s="343"/>
      <c r="AP317" s="343"/>
      <c r="AQ317" s="343"/>
      <c r="AR317" s="343"/>
      <c r="AS317" s="343"/>
      <c r="AT317" s="343"/>
      <c r="AU317" s="343"/>
      <c r="AV317" s="343"/>
      <c r="AW317" s="343"/>
      <c r="AX317" s="343"/>
    </row>
    <row r="318" spans="10:50" s="350" customFormat="1">
      <c r="J318" s="357"/>
      <c r="K318" s="357"/>
      <c r="L318" s="343"/>
      <c r="M318" s="343"/>
      <c r="N318" s="343"/>
      <c r="O318" s="343"/>
      <c r="P318" s="343"/>
      <c r="Q318" s="343"/>
      <c r="R318" s="343"/>
      <c r="S318" s="343"/>
      <c r="T318" s="343"/>
      <c r="U318" s="343"/>
      <c r="V318" s="343"/>
      <c r="W318" s="343"/>
      <c r="X318" s="343"/>
      <c r="Y318" s="343"/>
      <c r="Z318" s="343"/>
      <c r="AA318" s="343"/>
      <c r="AB318" s="343"/>
      <c r="AC318" s="343"/>
      <c r="AD318" s="343"/>
      <c r="AE318" s="343"/>
      <c r="AF318" s="343"/>
      <c r="AG318" s="343"/>
      <c r="AH318" s="343"/>
      <c r="AI318" s="343"/>
      <c r="AJ318" s="343"/>
      <c r="AK318" s="343"/>
      <c r="AL318" s="343"/>
      <c r="AM318" s="343"/>
      <c r="AN318" s="343"/>
      <c r="AO318" s="343"/>
      <c r="AP318" s="343"/>
      <c r="AQ318" s="343"/>
      <c r="AR318" s="343"/>
      <c r="AS318" s="343"/>
      <c r="AT318" s="343"/>
      <c r="AU318" s="343"/>
      <c r="AV318" s="343"/>
      <c r="AW318" s="343"/>
      <c r="AX318" s="343"/>
    </row>
    <row r="319" spans="10:50" s="350" customFormat="1">
      <c r="J319" s="357"/>
      <c r="K319" s="357"/>
      <c r="L319" s="343"/>
      <c r="M319" s="343"/>
      <c r="N319" s="343"/>
      <c r="O319" s="343"/>
      <c r="P319" s="343"/>
      <c r="Q319" s="343"/>
      <c r="R319" s="343"/>
      <c r="S319" s="343"/>
      <c r="T319" s="343"/>
      <c r="U319" s="343"/>
      <c r="V319" s="343"/>
      <c r="W319" s="343"/>
      <c r="X319" s="343"/>
      <c r="Y319" s="343"/>
      <c r="Z319" s="343"/>
      <c r="AA319" s="343"/>
      <c r="AB319" s="343"/>
      <c r="AC319" s="343"/>
      <c r="AD319" s="343"/>
      <c r="AE319" s="343"/>
      <c r="AF319" s="343"/>
      <c r="AG319" s="343"/>
      <c r="AH319" s="343"/>
      <c r="AI319" s="343"/>
      <c r="AJ319" s="343"/>
      <c r="AK319" s="343"/>
      <c r="AL319" s="343"/>
      <c r="AM319" s="343"/>
      <c r="AN319" s="343"/>
      <c r="AO319" s="343"/>
      <c r="AP319" s="343"/>
      <c r="AQ319" s="343"/>
      <c r="AR319" s="343"/>
      <c r="AS319" s="343"/>
      <c r="AT319" s="343"/>
      <c r="AU319" s="343"/>
      <c r="AV319" s="343"/>
      <c r="AW319" s="343"/>
      <c r="AX319" s="343"/>
    </row>
    <row r="320" spans="10:50" s="350" customFormat="1">
      <c r="J320" s="357"/>
      <c r="K320" s="357"/>
      <c r="L320" s="343"/>
      <c r="M320" s="343"/>
      <c r="N320" s="343"/>
      <c r="O320" s="343"/>
      <c r="P320" s="343"/>
      <c r="Q320" s="343"/>
      <c r="R320" s="343"/>
      <c r="S320" s="343"/>
      <c r="T320" s="343"/>
      <c r="U320" s="343"/>
      <c r="V320" s="343"/>
      <c r="W320" s="343"/>
      <c r="X320" s="343"/>
      <c r="Y320" s="343"/>
      <c r="Z320" s="343"/>
      <c r="AA320" s="343"/>
      <c r="AB320" s="343"/>
      <c r="AC320" s="343"/>
      <c r="AD320" s="343"/>
      <c r="AE320" s="343"/>
      <c r="AF320" s="343"/>
      <c r="AG320" s="343"/>
      <c r="AH320" s="343"/>
      <c r="AI320" s="343"/>
      <c r="AJ320" s="343"/>
      <c r="AK320" s="343"/>
      <c r="AL320" s="343"/>
      <c r="AM320" s="343"/>
      <c r="AN320" s="343"/>
      <c r="AO320" s="343"/>
      <c r="AP320" s="343"/>
      <c r="AQ320" s="343"/>
      <c r="AR320" s="343"/>
      <c r="AS320" s="343"/>
      <c r="AT320" s="343"/>
      <c r="AU320" s="343"/>
      <c r="AV320" s="343"/>
      <c r="AW320" s="343"/>
      <c r="AX320" s="343"/>
    </row>
    <row r="321" spans="10:50" s="350" customFormat="1">
      <c r="J321" s="357"/>
      <c r="K321" s="357"/>
      <c r="L321" s="343"/>
      <c r="M321" s="343"/>
      <c r="N321" s="343"/>
      <c r="O321" s="343"/>
      <c r="P321" s="343"/>
      <c r="Q321" s="343"/>
      <c r="R321" s="343"/>
      <c r="S321" s="343"/>
      <c r="T321" s="343"/>
      <c r="U321" s="343"/>
      <c r="V321" s="343"/>
      <c r="W321" s="343"/>
      <c r="X321" s="343"/>
      <c r="Y321" s="343"/>
      <c r="Z321" s="343"/>
      <c r="AA321" s="343"/>
      <c r="AB321" s="343"/>
      <c r="AC321" s="343"/>
      <c r="AD321" s="343"/>
      <c r="AE321" s="343"/>
      <c r="AF321" s="343"/>
      <c r="AG321" s="343"/>
      <c r="AH321" s="343"/>
      <c r="AI321" s="343"/>
      <c r="AJ321" s="343"/>
      <c r="AK321" s="343"/>
      <c r="AL321" s="343"/>
      <c r="AM321" s="343"/>
      <c r="AN321" s="343"/>
      <c r="AO321" s="343"/>
      <c r="AP321" s="343"/>
      <c r="AQ321" s="343"/>
      <c r="AR321" s="343"/>
      <c r="AS321" s="343"/>
      <c r="AT321" s="343"/>
      <c r="AU321" s="343"/>
      <c r="AV321" s="343"/>
      <c r="AW321" s="343"/>
      <c r="AX321" s="343"/>
    </row>
    <row r="322" spans="10:50" s="350" customFormat="1">
      <c r="J322" s="357"/>
      <c r="K322" s="357"/>
      <c r="L322" s="343"/>
      <c r="M322" s="343"/>
      <c r="N322" s="343"/>
      <c r="O322" s="343"/>
      <c r="P322" s="343"/>
      <c r="Q322" s="343"/>
      <c r="R322" s="343"/>
      <c r="S322" s="343"/>
      <c r="T322" s="343"/>
      <c r="U322" s="343"/>
      <c r="V322" s="343"/>
      <c r="W322" s="343"/>
      <c r="X322" s="343"/>
      <c r="Y322" s="343"/>
      <c r="Z322" s="343"/>
      <c r="AA322" s="343"/>
      <c r="AB322" s="343"/>
      <c r="AC322" s="343"/>
      <c r="AD322" s="343"/>
      <c r="AE322" s="343"/>
      <c r="AF322" s="343"/>
      <c r="AG322" s="343"/>
      <c r="AH322" s="343"/>
      <c r="AI322" s="343"/>
      <c r="AJ322" s="343"/>
      <c r="AK322" s="343"/>
      <c r="AL322" s="343"/>
      <c r="AM322" s="343"/>
      <c r="AN322" s="343"/>
      <c r="AO322" s="343"/>
      <c r="AP322" s="343"/>
      <c r="AQ322" s="343"/>
      <c r="AR322" s="343"/>
      <c r="AS322" s="343"/>
      <c r="AT322" s="343"/>
      <c r="AU322" s="343"/>
      <c r="AV322" s="343"/>
      <c r="AW322" s="343"/>
      <c r="AX322" s="343"/>
    </row>
    <row r="323" spans="10:50" s="350" customFormat="1">
      <c r="J323" s="357"/>
      <c r="K323" s="357"/>
      <c r="L323" s="343"/>
      <c r="M323" s="343"/>
      <c r="N323" s="343"/>
      <c r="O323" s="343"/>
      <c r="P323" s="343"/>
      <c r="Q323" s="343"/>
      <c r="R323" s="343"/>
      <c r="S323" s="343"/>
      <c r="T323" s="343"/>
      <c r="U323" s="343"/>
      <c r="V323" s="343"/>
      <c r="W323" s="343"/>
      <c r="X323" s="343"/>
      <c r="Y323" s="343"/>
      <c r="Z323" s="343"/>
      <c r="AA323" s="343"/>
      <c r="AB323" s="343"/>
      <c r="AC323" s="343"/>
      <c r="AD323" s="343"/>
      <c r="AE323" s="343"/>
      <c r="AF323" s="343"/>
      <c r="AG323" s="343"/>
      <c r="AH323" s="343"/>
      <c r="AI323" s="343"/>
      <c r="AJ323" s="343"/>
      <c r="AK323" s="343"/>
      <c r="AL323" s="343"/>
      <c r="AM323" s="343"/>
      <c r="AN323" s="343"/>
      <c r="AO323" s="343"/>
      <c r="AP323" s="343"/>
      <c r="AQ323" s="343"/>
      <c r="AR323" s="343"/>
      <c r="AS323" s="343"/>
      <c r="AT323" s="343"/>
      <c r="AU323" s="343"/>
      <c r="AV323" s="343"/>
      <c r="AW323" s="343"/>
      <c r="AX323" s="343"/>
    </row>
    <row r="324" spans="10:50" s="350" customFormat="1">
      <c r="J324" s="357"/>
      <c r="K324" s="357"/>
      <c r="L324" s="343"/>
      <c r="M324" s="343"/>
      <c r="N324" s="343"/>
      <c r="O324" s="343"/>
      <c r="P324" s="343"/>
      <c r="Q324" s="343"/>
      <c r="R324" s="343"/>
      <c r="S324" s="343"/>
      <c r="T324" s="343"/>
      <c r="U324" s="343"/>
      <c r="V324" s="343"/>
      <c r="W324" s="343"/>
      <c r="X324" s="343"/>
      <c r="Y324" s="343"/>
      <c r="Z324" s="343"/>
      <c r="AA324" s="343"/>
      <c r="AB324" s="343"/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</row>
    <row r="325" spans="10:50" s="350" customFormat="1">
      <c r="J325" s="357"/>
      <c r="K325" s="357"/>
      <c r="L325" s="343"/>
      <c r="M325" s="343"/>
      <c r="N325" s="343"/>
      <c r="O325" s="343"/>
      <c r="P325" s="343"/>
      <c r="Q325" s="343"/>
      <c r="R325" s="343"/>
      <c r="S325" s="343"/>
      <c r="T325" s="343"/>
      <c r="U325" s="343"/>
      <c r="V325" s="343"/>
      <c r="W325" s="343"/>
      <c r="X325" s="343"/>
      <c r="Y325" s="343"/>
      <c r="Z325" s="343"/>
      <c r="AA325" s="343"/>
      <c r="AB325" s="343"/>
      <c r="AC325" s="343"/>
      <c r="AD325" s="343"/>
      <c r="AE325" s="343"/>
      <c r="AF325" s="343"/>
      <c r="AG325" s="343"/>
      <c r="AH325" s="343"/>
      <c r="AI325" s="343"/>
      <c r="AJ325" s="343"/>
      <c r="AK325" s="343"/>
      <c r="AL325" s="343"/>
      <c r="AM325" s="343"/>
      <c r="AN325" s="343"/>
      <c r="AO325" s="343"/>
      <c r="AP325" s="343"/>
      <c r="AQ325" s="343"/>
      <c r="AR325" s="343"/>
      <c r="AS325" s="343"/>
      <c r="AT325" s="343"/>
      <c r="AU325" s="343"/>
      <c r="AV325" s="343"/>
      <c r="AW325" s="343"/>
      <c r="AX325" s="343"/>
    </row>
    <row r="326" spans="10:50" s="350" customFormat="1">
      <c r="J326" s="357"/>
      <c r="K326" s="357"/>
      <c r="L326" s="343"/>
      <c r="M326" s="343"/>
      <c r="N326" s="343"/>
      <c r="O326" s="343"/>
      <c r="P326" s="343"/>
      <c r="Q326" s="343"/>
      <c r="R326" s="343"/>
      <c r="S326" s="343"/>
      <c r="T326" s="343"/>
      <c r="U326" s="343"/>
      <c r="V326" s="343"/>
      <c r="W326" s="343"/>
      <c r="X326" s="343"/>
      <c r="Y326" s="343"/>
      <c r="Z326" s="343"/>
      <c r="AA326" s="343"/>
      <c r="AB326" s="343"/>
      <c r="AC326" s="343"/>
      <c r="AD326" s="343"/>
      <c r="AE326" s="343"/>
      <c r="AF326" s="343"/>
      <c r="AG326" s="343"/>
      <c r="AH326" s="343"/>
      <c r="AI326" s="343"/>
      <c r="AJ326" s="343"/>
      <c r="AK326" s="343"/>
      <c r="AL326" s="343"/>
      <c r="AM326" s="343"/>
      <c r="AN326" s="343"/>
      <c r="AO326" s="343"/>
      <c r="AP326" s="343"/>
      <c r="AQ326" s="343"/>
      <c r="AR326" s="343"/>
      <c r="AS326" s="343"/>
      <c r="AT326" s="343"/>
      <c r="AU326" s="343"/>
      <c r="AV326" s="343"/>
      <c r="AW326" s="343"/>
      <c r="AX326" s="343"/>
    </row>
    <row r="327" spans="10:50" s="350" customFormat="1">
      <c r="J327" s="357"/>
      <c r="K327" s="357"/>
      <c r="L327" s="343"/>
      <c r="M327" s="343"/>
      <c r="N327" s="343"/>
      <c r="O327" s="343"/>
      <c r="P327" s="343"/>
      <c r="Q327" s="343"/>
      <c r="R327" s="343"/>
      <c r="S327" s="343"/>
      <c r="T327" s="343"/>
      <c r="U327" s="343"/>
      <c r="V327" s="343"/>
      <c r="W327" s="343"/>
      <c r="X327" s="343"/>
      <c r="Y327" s="343"/>
      <c r="Z327" s="343"/>
      <c r="AA327" s="343"/>
      <c r="AB327" s="343"/>
      <c r="AC327" s="343"/>
      <c r="AD327" s="343"/>
      <c r="AE327" s="343"/>
      <c r="AF327" s="343"/>
      <c r="AG327" s="343"/>
      <c r="AH327" s="343"/>
      <c r="AI327" s="343"/>
      <c r="AJ327" s="343"/>
      <c r="AK327" s="343"/>
      <c r="AL327" s="343"/>
      <c r="AM327" s="343"/>
      <c r="AN327" s="343"/>
      <c r="AO327" s="343"/>
      <c r="AP327" s="343"/>
      <c r="AQ327" s="343"/>
      <c r="AR327" s="343"/>
      <c r="AS327" s="343"/>
      <c r="AT327" s="343"/>
      <c r="AU327" s="343"/>
      <c r="AV327" s="343"/>
      <c r="AW327" s="343"/>
      <c r="AX327" s="343"/>
    </row>
    <row r="328" spans="10:50" s="350" customFormat="1">
      <c r="J328" s="357"/>
      <c r="K328" s="357"/>
      <c r="L328" s="343"/>
      <c r="M328" s="343"/>
      <c r="N328" s="343"/>
      <c r="O328" s="343"/>
      <c r="P328" s="343"/>
      <c r="Q328" s="343"/>
      <c r="R328" s="343"/>
      <c r="S328" s="343"/>
      <c r="T328" s="343"/>
      <c r="U328" s="343"/>
      <c r="V328" s="343"/>
      <c r="W328" s="343"/>
      <c r="X328" s="343"/>
      <c r="Y328" s="343"/>
      <c r="Z328" s="343"/>
      <c r="AA328" s="343"/>
      <c r="AB328" s="343"/>
      <c r="AC328" s="343"/>
      <c r="AD328" s="343"/>
      <c r="AE328" s="343"/>
      <c r="AF328" s="343"/>
      <c r="AG328" s="343"/>
      <c r="AH328" s="343"/>
      <c r="AI328" s="343"/>
      <c r="AJ328" s="343"/>
      <c r="AK328" s="343"/>
      <c r="AL328" s="343"/>
      <c r="AM328" s="343"/>
      <c r="AN328" s="343"/>
      <c r="AO328" s="343"/>
      <c r="AP328" s="343"/>
      <c r="AQ328" s="343"/>
      <c r="AR328" s="343"/>
      <c r="AS328" s="343"/>
      <c r="AT328" s="343"/>
      <c r="AU328" s="343"/>
      <c r="AV328" s="343"/>
      <c r="AW328" s="343"/>
      <c r="AX328" s="343"/>
    </row>
    <row r="329" spans="10:50" s="350" customFormat="1">
      <c r="J329" s="357"/>
      <c r="K329" s="357"/>
      <c r="L329" s="343"/>
      <c r="M329" s="343"/>
      <c r="N329" s="343"/>
      <c r="O329" s="343"/>
      <c r="P329" s="343"/>
      <c r="Q329" s="343"/>
      <c r="R329" s="343"/>
      <c r="S329" s="343"/>
      <c r="T329" s="343"/>
      <c r="U329" s="343"/>
      <c r="V329" s="343"/>
      <c r="W329" s="343"/>
      <c r="X329" s="343"/>
      <c r="Y329" s="343"/>
      <c r="Z329" s="343"/>
      <c r="AA329" s="343"/>
      <c r="AB329" s="343"/>
      <c r="AC329" s="343"/>
      <c r="AD329" s="343"/>
      <c r="AE329" s="343"/>
      <c r="AF329" s="343"/>
      <c r="AG329" s="343"/>
      <c r="AH329" s="343"/>
      <c r="AI329" s="343"/>
      <c r="AJ329" s="343"/>
      <c r="AK329" s="343"/>
      <c r="AL329" s="343"/>
      <c r="AM329" s="343"/>
      <c r="AN329" s="343"/>
      <c r="AO329" s="343"/>
      <c r="AP329" s="343"/>
      <c r="AQ329" s="343"/>
      <c r="AR329" s="343"/>
      <c r="AS329" s="343"/>
      <c r="AT329" s="343"/>
      <c r="AU329" s="343"/>
      <c r="AV329" s="343"/>
      <c r="AW329" s="343"/>
      <c r="AX329" s="343"/>
    </row>
    <row r="330" spans="10:50" s="350" customFormat="1">
      <c r="J330" s="357"/>
      <c r="K330" s="357"/>
      <c r="L330" s="343"/>
      <c r="M330" s="343"/>
      <c r="N330" s="343"/>
      <c r="O330" s="343"/>
      <c r="P330" s="343"/>
      <c r="Q330" s="343"/>
      <c r="R330" s="343"/>
      <c r="S330" s="343"/>
      <c r="T330" s="343"/>
      <c r="U330" s="343"/>
      <c r="V330" s="343"/>
      <c r="W330" s="343"/>
      <c r="X330" s="343"/>
      <c r="Y330" s="343"/>
      <c r="Z330" s="343"/>
      <c r="AA330" s="343"/>
      <c r="AB330" s="343"/>
      <c r="AC330" s="343"/>
      <c r="AD330" s="343"/>
      <c r="AE330" s="343"/>
      <c r="AF330" s="343"/>
      <c r="AG330" s="343"/>
      <c r="AH330" s="343"/>
      <c r="AI330" s="343"/>
      <c r="AJ330" s="343"/>
      <c r="AK330" s="343"/>
      <c r="AL330" s="343"/>
      <c r="AM330" s="343"/>
      <c r="AN330" s="343"/>
      <c r="AO330" s="343"/>
      <c r="AP330" s="343"/>
      <c r="AQ330" s="343"/>
      <c r="AR330" s="343"/>
      <c r="AS330" s="343"/>
      <c r="AT330" s="343"/>
      <c r="AU330" s="343"/>
      <c r="AV330" s="343"/>
      <c r="AW330" s="343"/>
      <c r="AX330" s="343"/>
    </row>
    <row r="331" spans="10:50" s="350" customFormat="1">
      <c r="J331" s="357"/>
      <c r="K331" s="357"/>
      <c r="L331" s="343"/>
      <c r="M331" s="343"/>
      <c r="N331" s="343"/>
      <c r="O331" s="343"/>
      <c r="P331" s="343"/>
      <c r="Q331" s="343"/>
      <c r="R331" s="343"/>
      <c r="S331" s="343"/>
      <c r="T331" s="343"/>
      <c r="U331" s="343"/>
      <c r="V331" s="343"/>
      <c r="W331" s="343"/>
      <c r="X331" s="343"/>
      <c r="Y331" s="343"/>
      <c r="Z331" s="343"/>
      <c r="AA331" s="343"/>
      <c r="AB331" s="343"/>
      <c r="AC331" s="343"/>
      <c r="AD331" s="343"/>
      <c r="AE331" s="343"/>
      <c r="AF331" s="343"/>
      <c r="AG331" s="343"/>
      <c r="AH331" s="343"/>
      <c r="AI331" s="343"/>
      <c r="AJ331" s="343"/>
      <c r="AK331" s="343"/>
      <c r="AL331" s="343"/>
      <c r="AM331" s="343"/>
      <c r="AN331" s="343"/>
      <c r="AO331" s="343"/>
      <c r="AP331" s="343"/>
      <c r="AQ331" s="343"/>
      <c r="AR331" s="343"/>
      <c r="AS331" s="343"/>
      <c r="AT331" s="343"/>
      <c r="AU331" s="343"/>
      <c r="AV331" s="343"/>
      <c r="AW331" s="343"/>
      <c r="AX331" s="343"/>
    </row>
    <row r="332" spans="10:50" s="350" customFormat="1">
      <c r="J332" s="357"/>
      <c r="K332" s="357"/>
      <c r="L332" s="343"/>
      <c r="M332" s="343"/>
      <c r="N332" s="343"/>
      <c r="O332" s="343"/>
      <c r="P332" s="343"/>
      <c r="Q332" s="343"/>
      <c r="R332" s="343"/>
      <c r="S332" s="343"/>
      <c r="T332" s="343"/>
      <c r="U332" s="343"/>
      <c r="V332" s="343"/>
      <c r="W332" s="343"/>
      <c r="X332" s="343"/>
      <c r="Y332" s="343"/>
      <c r="Z332" s="343"/>
      <c r="AA332" s="343"/>
      <c r="AB332" s="343"/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</row>
    <row r="333" spans="10:50" s="350" customFormat="1">
      <c r="J333" s="357"/>
      <c r="K333" s="357"/>
      <c r="L333" s="343"/>
      <c r="M333" s="343"/>
      <c r="N333" s="343"/>
      <c r="O333" s="343"/>
      <c r="P333" s="343"/>
      <c r="Q333" s="343"/>
      <c r="R333" s="343"/>
      <c r="S333" s="343"/>
      <c r="T333" s="343"/>
      <c r="U333" s="343"/>
      <c r="V333" s="343"/>
      <c r="W333" s="343"/>
      <c r="X333" s="343"/>
      <c r="Y333" s="343"/>
      <c r="Z333" s="343"/>
      <c r="AA333" s="343"/>
      <c r="AB333" s="343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/>
      <c r="AM333" s="343"/>
      <c r="AN333" s="343"/>
      <c r="AO333" s="343"/>
      <c r="AP333" s="343"/>
      <c r="AQ333" s="343"/>
      <c r="AR333" s="343"/>
      <c r="AS333" s="343"/>
      <c r="AT333" s="343"/>
      <c r="AU333" s="343"/>
      <c r="AV333" s="343"/>
      <c r="AW333" s="343"/>
      <c r="AX333" s="343"/>
    </row>
    <row r="334" spans="10:50" s="350" customFormat="1">
      <c r="J334" s="357"/>
      <c r="K334" s="357"/>
      <c r="L334" s="343"/>
      <c r="M334" s="343"/>
      <c r="N334" s="343"/>
      <c r="O334" s="343"/>
      <c r="P334" s="343"/>
      <c r="Q334" s="343"/>
      <c r="R334" s="343"/>
      <c r="S334" s="343"/>
      <c r="T334" s="343"/>
      <c r="U334" s="343"/>
      <c r="V334" s="343"/>
      <c r="W334" s="343"/>
      <c r="X334" s="343"/>
      <c r="Y334" s="343"/>
      <c r="Z334" s="343"/>
      <c r="AA334" s="343"/>
      <c r="AB334" s="343"/>
      <c r="AC334" s="343"/>
      <c r="AD334" s="343"/>
      <c r="AE334" s="343"/>
      <c r="AF334" s="343"/>
      <c r="AG334" s="343"/>
      <c r="AH334" s="343"/>
      <c r="AI334" s="343"/>
      <c r="AJ334" s="343"/>
      <c r="AK334" s="343"/>
      <c r="AL334" s="343"/>
      <c r="AM334" s="343"/>
      <c r="AN334" s="343"/>
      <c r="AO334" s="343"/>
      <c r="AP334" s="343"/>
      <c r="AQ334" s="343"/>
      <c r="AR334" s="343"/>
      <c r="AS334" s="343"/>
      <c r="AT334" s="343"/>
      <c r="AU334" s="343"/>
      <c r="AV334" s="343"/>
      <c r="AW334" s="343"/>
      <c r="AX334" s="343"/>
    </row>
    <row r="335" spans="10:50" s="350" customFormat="1">
      <c r="J335" s="357"/>
      <c r="K335" s="357"/>
      <c r="L335" s="343"/>
      <c r="M335" s="343"/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3"/>
      <c r="Y335" s="343"/>
      <c r="Z335" s="343"/>
      <c r="AA335" s="343"/>
      <c r="AB335" s="343"/>
      <c r="AC335" s="343"/>
      <c r="AD335" s="343"/>
      <c r="AE335" s="343"/>
      <c r="AF335" s="343"/>
      <c r="AG335" s="343"/>
      <c r="AH335" s="343"/>
      <c r="AI335" s="343"/>
      <c r="AJ335" s="343"/>
      <c r="AK335" s="343"/>
      <c r="AL335" s="343"/>
      <c r="AM335" s="343"/>
      <c r="AN335" s="343"/>
      <c r="AO335" s="343"/>
      <c r="AP335" s="343"/>
      <c r="AQ335" s="343"/>
      <c r="AR335" s="343"/>
      <c r="AS335" s="343"/>
      <c r="AT335" s="343"/>
      <c r="AU335" s="343"/>
      <c r="AV335" s="343"/>
      <c r="AW335" s="343"/>
      <c r="AX335" s="343"/>
    </row>
    <row r="336" spans="10:50" s="350" customFormat="1">
      <c r="J336" s="357"/>
      <c r="K336" s="357"/>
      <c r="L336" s="343"/>
      <c r="M336" s="343"/>
      <c r="N336" s="343"/>
      <c r="O336" s="343"/>
      <c r="P336" s="343"/>
      <c r="Q336" s="343"/>
      <c r="R336" s="343"/>
      <c r="S336" s="343"/>
      <c r="T336" s="343"/>
      <c r="U336" s="343"/>
      <c r="V336" s="343"/>
      <c r="W336" s="343"/>
      <c r="X336" s="343"/>
      <c r="Y336" s="343"/>
      <c r="Z336" s="343"/>
      <c r="AA336" s="343"/>
      <c r="AB336" s="343"/>
      <c r="AC336" s="343"/>
      <c r="AD336" s="343"/>
      <c r="AE336" s="343"/>
      <c r="AF336" s="343"/>
      <c r="AG336" s="343"/>
      <c r="AH336" s="343"/>
      <c r="AI336" s="343"/>
      <c r="AJ336" s="343"/>
      <c r="AK336" s="343"/>
      <c r="AL336" s="343"/>
      <c r="AM336" s="343"/>
      <c r="AN336" s="343"/>
      <c r="AO336" s="343"/>
      <c r="AP336" s="343"/>
      <c r="AQ336" s="343"/>
      <c r="AR336" s="343"/>
      <c r="AS336" s="343"/>
      <c r="AT336" s="343"/>
      <c r="AU336" s="343"/>
      <c r="AV336" s="343"/>
      <c r="AW336" s="343"/>
      <c r="AX336" s="343"/>
    </row>
    <row r="337" spans="10:50" s="350" customFormat="1">
      <c r="J337" s="357"/>
      <c r="K337" s="357"/>
      <c r="L337" s="343"/>
      <c r="M337" s="343"/>
      <c r="N337" s="343"/>
      <c r="O337" s="343"/>
      <c r="P337" s="343"/>
      <c r="Q337" s="343"/>
      <c r="R337" s="343"/>
      <c r="S337" s="343"/>
      <c r="T337" s="343"/>
      <c r="U337" s="343"/>
      <c r="V337" s="343"/>
      <c r="W337" s="343"/>
      <c r="X337" s="343"/>
      <c r="Y337" s="343"/>
      <c r="Z337" s="343"/>
      <c r="AA337" s="343"/>
      <c r="AB337" s="343"/>
      <c r="AC337" s="343"/>
      <c r="AD337" s="343"/>
      <c r="AE337" s="343"/>
      <c r="AF337" s="343"/>
      <c r="AG337" s="343"/>
      <c r="AH337" s="343"/>
      <c r="AI337" s="343"/>
      <c r="AJ337" s="343"/>
      <c r="AK337" s="343"/>
      <c r="AL337" s="343"/>
      <c r="AM337" s="343"/>
      <c r="AN337" s="343"/>
      <c r="AO337" s="343"/>
      <c r="AP337" s="343"/>
      <c r="AQ337" s="343"/>
      <c r="AR337" s="343"/>
      <c r="AS337" s="343"/>
      <c r="AT337" s="343"/>
      <c r="AU337" s="343"/>
      <c r="AV337" s="343"/>
      <c r="AW337" s="343"/>
      <c r="AX337" s="343"/>
    </row>
    <row r="338" spans="10:50" s="350" customFormat="1">
      <c r="J338" s="357"/>
      <c r="K338" s="357"/>
      <c r="L338" s="343"/>
      <c r="M338" s="343"/>
      <c r="N338" s="343"/>
      <c r="O338" s="343"/>
      <c r="P338" s="343"/>
      <c r="Q338" s="343"/>
      <c r="R338" s="343"/>
      <c r="S338" s="343"/>
      <c r="T338" s="343"/>
      <c r="U338" s="343"/>
      <c r="V338" s="343"/>
      <c r="W338" s="343"/>
      <c r="X338" s="343"/>
      <c r="Y338" s="343"/>
      <c r="Z338" s="343"/>
      <c r="AA338" s="343"/>
      <c r="AB338" s="343"/>
      <c r="AC338" s="343"/>
      <c r="AD338" s="343"/>
      <c r="AE338" s="343"/>
      <c r="AF338" s="343"/>
      <c r="AG338" s="343"/>
      <c r="AH338" s="343"/>
      <c r="AI338" s="343"/>
      <c r="AJ338" s="343"/>
      <c r="AK338" s="343"/>
      <c r="AL338" s="343"/>
      <c r="AM338" s="343"/>
      <c r="AN338" s="343"/>
      <c r="AO338" s="343"/>
      <c r="AP338" s="343"/>
      <c r="AQ338" s="343"/>
      <c r="AR338" s="343"/>
      <c r="AS338" s="343"/>
      <c r="AT338" s="343"/>
      <c r="AU338" s="343"/>
      <c r="AV338" s="343"/>
      <c r="AW338" s="343"/>
      <c r="AX338" s="343"/>
    </row>
    <row r="339" spans="10:50" s="350" customFormat="1">
      <c r="J339" s="357"/>
      <c r="K339" s="357"/>
      <c r="L339" s="343"/>
      <c r="M339" s="343"/>
      <c r="N339" s="343"/>
      <c r="O339" s="343"/>
      <c r="P339" s="343"/>
      <c r="Q339" s="343"/>
      <c r="R339" s="343"/>
      <c r="S339" s="343"/>
      <c r="T339" s="343"/>
      <c r="U339" s="343"/>
      <c r="V339" s="343"/>
      <c r="W339" s="343"/>
      <c r="X339" s="343"/>
      <c r="Y339" s="343"/>
      <c r="Z339" s="343"/>
      <c r="AA339" s="343"/>
      <c r="AB339" s="343"/>
      <c r="AC339" s="343"/>
      <c r="AD339" s="343"/>
      <c r="AE339" s="343"/>
      <c r="AF339" s="343"/>
      <c r="AG339" s="343"/>
      <c r="AH339" s="343"/>
      <c r="AI339" s="343"/>
      <c r="AJ339" s="343"/>
      <c r="AK339" s="343"/>
      <c r="AL339" s="343"/>
      <c r="AM339" s="343"/>
      <c r="AN339" s="343"/>
      <c r="AO339" s="343"/>
      <c r="AP339" s="343"/>
      <c r="AQ339" s="343"/>
      <c r="AR339" s="343"/>
      <c r="AS339" s="343"/>
      <c r="AT339" s="343"/>
      <c r="AU339" s="343"/>
      <c r="AV339" s="343"/>
      <c r="AW339" s="343"/>
      <c r="AX339" s="343"/>
    </row>
  </sheetData>
  <mergeCells count="28">
    <mergeCell ref="A249:B249"/>
    <mergeCell ref="H36:K36"/>
    <mergeCell ref="H37:K37"/>
    <mergeCell ref="A39:H39"/>
    <mergeCell ref="A35:G35"/>
    <mergeCell ref="A1:K1"/>
    <mergeCell ref="A2:B2"/>
    <mergeCell ref="G2:K2"/>
    <mergeCell ref="A3:A5"/>
    <mergeCell ref="B3:B5"/>
    <mergeCell ref="C3:F3"/>
    <mergeCell ref="G3:G5"/>
    <mergeCell ref="H3:H5"/>
    <mergeCell ref="I3:I5"/>
    <mergeCell ref="J3:J5"/>
    <mergeCell ref="K3:K5"/>
    <mergeCell ref="C4:C5"/>
    <mergeCell ref="D4:E4"/>
    <mergeCell ref="F4:F5"/>
    <mergeCell ref="A34:G34"/>
    <mergeCell ref="A246:B246"/>
    <mergeCell ref="A247:B247"/>
    <mergeCell ref="A248:B248"/>
    <mergeCell ref="H45:I45"/>
    <mergeCell ref="A145:B145"/>
    <mergeCell ref="A146:B146"/>
    <mergeCell ref="A147:B147"/>
    <mergeCell ref="A148:B148"/>
  </mergeCells>
  <hyperlinks>
    <hyperlink ref="C149" r:id="rId1" display="javascript:void(window.open('DrwlSch.aspx?dt=02-03-2018&amp;st=UTTARANCHAL&amp;rev=78','drwlsch','menubar=1,scrollbars=1,resizable=1,fullscreen=yes'));"/>
    <hyperlink ref="D149" r:id="rId2" display="javascript:void(window.open('OATrans.aspx?dt=02-03-2018&amp;ty=0&amp;st=UTTARANCHAL&amp;rev=78','oatrans','menubar=1,scrollbars=1,resizable=1,fullscreen=yes'));"/>
    <hyperlink ref="F149" r:id="rId3" display="javascript:void(window.open('OATrans.aspx?dt=02-03-2018&amp;ty=1&amp;st=UTTARANCHAL&amp;rev=78','oatrans','menubar=1,scrollbars=1,resizable=1,fullscreen=yes'));"/>
    <hyperlink ref="G149" r:id="rId4" display="javascript:void(window.open('OATrans.aspx?dt=02-03-2018&amp;ty=2&amp;st=UTTARANCHAL&amp;rev=78','oatrans','menubar=1,scrollbars=1,resizable=1,fullscreen=yes'));"/>
    <hyperlink ref="H149" r:id="rId5" display="javascript:void(window.open('PXData.aspx?dt=02-03-2018&amp;st=UTTARANCHAL&amp;rev=78','pxdata','menubar=1,scrollbars=1,resizable=1,fullscreen=yes'));"/>
    <hyperlink ref="I149" r:id="rId6" display="javascript:void(window.open('PXData.aspx?dt=02-03-2018&amp;st=UTTARANCHAL&amp;rev=78','pxdata','menubar=1,scrollbars=1,resizable=1,fullscreen=yes'));"/>
    <hyperlink ref="C48" r:id="rId7" display="javascript:void(window.open('DrwlSch.aspx?dt=02-03-2018&amp;st=UTTARANCHAL&amp;rev=78','drwlsch','menubar=1,scrollbars=1,resizable=1,fullscreen=yes'));"/>
    <hyperlink ref="D48" r:id="rId8" display="javascript:void(window.open('OATrans.aspx?dt=02-03-2018&amp;ty=0&amp;st=UTTARANCHAL&amp;rev=78','oatrans','menubar=1,scrollbars=1,resizable=1,fullscreen=yes'));"/>
    <hyperlink ref="E48" r:id="rId9" display="javascript:void(window.open('OATrans.aspx?dt=02-03-2018&amp;ty=5&amp;st=UTTARANCHAL&amp;rev=78','oatrans','menubar=1,scrollbars=1,resizable=1,fullscreen=yes'));"/>
    <hyperlink ref="F48" r:id="rId10" display="javascript:void(window.open('OATrans.aspx?dt=02-03-2018&amp;ty=1&amp;st=UTTARANCHAL&amp;rev=78','oatrans','menubar=1,scrollbars=1,resizable=1,fullscreen=yes'));"/>
    <hyperlink ref="G48" r:id="rId11" display="javascript:void(window.open('OATrans.aspx?dt=02-03-2018&amp;ty=2&amp;st=UTTARANCHAL&amp;rev=78','oatrans','menubar=1,scrollbars=1,resizable=1,fullscreen=yes'));"/>
    <hyperlink ref="H48" r:id="rId12" display="javascript:void(window.open('PXData.aspx?dt=02-03-2018&amp;st=UTTARANCHAL&amp;rev=78','pxdata','menubar=1,scrollbars=1,resizable=1,fullscreen=yes'));"/>
    <hyperlink ref="I48" r:id="rId13" display="javascript:void(window.open('PXData.aspx?dt=02-03-2018&amp;st=UTTARANCHAL&amp;rev=78','pxdata','menubar=1,scrollbars=1,resizable=1,fullscreen=yes'));"/>
    <hyperlink ref="E149" r:id="rId14" display="javascript:void(window.open('OATrans.aspx?dt=02-03-2018&amp;ty=5&amp;st=UTTARANCHAL&amp;rev=78','oatrans','menubar=1,scrollbars=1,resizable=1,fullscreen=yes'));"/>
  </hyperlinks>
  <pageMargins left="0.7" right="0.7" top="0.75" bottom="0.75" header="0.3" footer="0.3"/>
  <drawing r:id="rId15"/>
  <legacyDrawing r:id="rId16"/>
  <oleObjects>
    <mc:AlternateContent xmlns:mc="http://schemas.openxmlformats.org/markup-compatibility/2006">
      <mc:Choice Requires="x14">
        <oleObject link="[2]!'!Hourly Data(MW)!R10C7:R33C7'" oleUpdate="OLEUPDATE_ALWAYS" shapeId="3073">
          <objectPr defaultSize="0" autoPict="0" dde="1">
            <anchor moveWithCells="1">
              <from>
                <xdr:col>14</xdr:col>
                <xdr:colOff>0</xdr:colOff>
                <xdr:row>6</xdr:row>
                <xdr:rowOff>0</xdr:rowOff>
              </from>
              <to>
                <xdr:col>15</xdr:col>
                <xdr:colOff>57150</xdr:colOff>
                <xdr:row>8</xdr:row>
                <xdr:rowOff>152400</xdr:rowOff>
              </to>
            </anchor>
          </objectPr>
        </oleObject>
      </mc:Choice>
      <mc:Fallback>
        <oleObject link="[2]!'!Hourly Data(MW)!R10C7:R33C7'" oleUpdate="OLEUPDATE_ALWAYS" shapeId="307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9" workbookViewId="0">
      <selection activeCell="G9" sqref="G9"/>
    </sheetView>
  </sheetViews>
  <sheetFormatPr defaultColWidth="9.140625" defaultRowHeight="15"/>
  <cols>
    <col min="1" max="1" width="5.7109375" style="257" customWidth="1"/>
    <col min="2" max="2" width="12.7109375" style="257" customWidth="1"/>
    <col min="3" max="3" width="11.42578125" style="257" customWidth="1"/>
    <col min="4" max="5" width="9.140625" style="257"/>
    <col min="6" max="6" width="10.5703125" style="257" customWidth="1"/>
    <col min="7" max="7" width="12.140625" style="257" customWidth="1"/>
    <col min="8" max="8" width="12" style="257" customWidth="1"/>
    <col min="9" max="9" width="14" style="257" customWidth="1"/>
    <col min="10" max="10" width="9.5703125" style="257" customWidth="1"/>
    <col min="11" max="11" width="12.140625" style="257" customWidth="1"/>
    <col min="12" max="12" width="13.140625" style="257" customWidth="1"/>
    <col min="13" max="13" width="12.140625" style="257" customWidth="1"/>
    <col min="14" max="14" width="13.7109375" style="257" customWidth="1"/>
    <col min="15" max="15" width="17.5703125" style="257" customWidth="1"/>
    <col min="16" max="16384" width="9.140625" style="257"/>
  </cols>
  <sheetData>
    <row r="1" spans="1:17" ht="34.5" customHeight="1">
      <c r="A1" s="677" t="s">
        <v>378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1:17" ht="15.75" thickBot="1">
      <c r="A2" s="679" t="s">
        <v>379</v>
      </c>
      <c r="B2" s="679"/>
      <c r="C2" s="679"/>
      <c r="D2" s="679"/>
      <c r="E2" s="679"/>
      <c r="F2" s="679"/>
      <c r="G2" s="680" t="s">
        <v>505</v>
      </c>
      <c r="H2" s="680"/>
      <c r="I2" s="680"/>
      <c r="J2" s="680" t="s">
        <v>380</v>
      </c>
      <c r="K2" s="680"/>
      <c r="L2" s="680"/>
      <c r="M2" s="680"/>
      <c r="N2" s="680"/>
      <c r="O2" s="680"/>
    </row>
    <row r="3" spans="1:17" ht="20.100000000000001" customHeight="1">
      <c r="A3" s="681" t="s">
        <v>264</v>
      </c>
      <c r="B3" s="683" t="s">
        <v>381</v>
      </c>
      <c r="C3" s="683" t="s">
        <v>382</v>
      </c>
      <c r="D3" s="685" t="s">
        <v>383</v>
      </c>
      <c r="E3" s="685" t="s">
        <v>506</v>
      </c>
      <c r="F3" s="685" t="s">
        <v>384</v>
      </c>
      <c r="G3" s="685"/>
      <c r="H3" s="685"/>
      <c r="I3" s="685"/>
      <c r="J3" s="685"/>
      <c r="K3" s="685"/>
      <c r="L3" s="685"/>
      <c r="M3" s="685"/>
      <c r="N3" s="685"/>
      <c r="O3" s="673" t="s">
        <v>385</v>
      </c>
    </row>
    <row r="4" spans="1:17" ht="107.25" customHeight="1">
      <c r="A4" s="682"/>
      <c r="B4" s="684"/>
      <c r="C4" s="684"/>
      <c r="D4" s="686"/>
      <c r="E4" s="686"/>
      <c r="F4" s="408" t="s">
        <v>386</v>
      </c>
      <c r="G4" s="408" t="s">
        <v>387</v>
      </c>
      <c r="H4" s="408" t="s">
        <v>388</v>
      </c>
      <c r="I4" s="408" t="s">
        <v>389</v>
      </c>
      <c r="J4" s="408" t="s">
        <v>390</v>
      </c>
      <c r="K4" s="408" t="s">
        <v>391</v>
      </c>
      <c r="L4" s="408" t="s">
        <v>392</v>
      </c>
      <c r="M4" s="408" t="s">
        <v>393</v>
      </c>
      <c r="N4" s="408" t="s">
        <v>394</v>
      </c>
      <c r="O4" s="674"/>
    </row>
    <row r="5" spans="1:17" ht="20.100000000000001" customHeight="1">
      <c r="A5" s="258" t="s">
        <v>395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7" ht="20.100000000000001" customHeight="1">
      <c r="A6" s="260">
        <v>1</v>
      </c>
      <c r="B6" s="412">
        <v>673</v>
      </c>
      <c r="C6" s="412">
        <v>607.74381700000004</v>
      </c>
      <c r="D6" s="261">
        <f t="shared" ref="D6:D29" si="0">C6-Q6</f>
        <v>-19.256182999999965</v>
      </c>
      <c r="E6" s="262">
        <f>B6+C6-D6</f>
        <v>1300</v>
      </c>
      <c r="F6" s="263">
        <f>'[3]Basic Data'!P3</f>
        <v>0</v>
      </c>
      <c r="G6" s="326">
        <v>0</v>
      </c>
      <c r="H6" s="263">
        <f>'[3]Basic Data'!R3</f>
        <v>0</v>
      </c>
      <c r="I6" s="263">
        <v>0</v>
      </c>
      <c r="J6" s="264" t="s">
        <v>396</v>
      </c>
      <c r="K6" s="264" t="s">
        <v>396</v>
      </c>
      <c r="L6" s="264">
        <v>0</v>
      </c>
      <c r="M6" s="264">
        <v>0</v>
      </c>
      <c r="N6" s="262">
        <f>(F6+G6+H6+I6+L6+M6)</f>
        <v>0</v>
      </c>
      <c r="O6" s="262">
        <f t="shared" ref="O6:O29" si="1">E6+N6</f>
        <v>1300</v>
      </c>
      <c r="Q6" s="413">
        <v>627</v>
      </c>
    </row>
    <row r="7" spans="1:17" ht="20.100000000000001" customHeight="1">
      <c r="A7" s="260">
        <v>2</v>
      </c>
      <c r="B7" s="412">
        <v>674</v>
      </c>
      <c r="C7" s="412">
        <v>595.858159</v>
      </c>
      <c r="D7" s="261">
        <f t="shared" si="0"/>
        <v>-23.141840999999999</v>
      </c>
      <c r="E7" s="262">
        <f t="shared" ref="E7:E29" si="2">B7+C7-D7</f>
        <v>1293</v>
      </c>
      <c r="F7" s="263">
        <v>0</v>
      </c>
      <c r="G7" s="326">
        <v>0</v>
      </c>
      <c r="H7" s="263">
        <v>0</v>
      </c>
      <c r="I7" s="263">
        <v>0</v>
      </c>
      <c r="J7" s="264" t="s">
        <v>396</v>
      </c>
      <c r="K7" s="264" t="s">
        <v>396</v>
      </c>
      <c r="L7" s="264">
        <v>0</v>
      </c>
      <c r="M7" s="264">
        <v>0</v>
      </c>
      <c r="N7" s="262">
        <f t="shared" ref="N7:N29" si="3">(F7+G7+H7+I7+L7+M7)</f>
        <v>0</v>
      </c>
      <c r="O7" s="262">
        <f t="shared" si="1"/>
        <v>1293</v>
      </c>
      <c r="Q7" s="413">
        <v>619</v>
      </c>
    </row>
    <row r="8" spans="1:17" ht="20.100000000000001" customHeight="1">
      <c r="A8" s="260">
        <v>3</v>
      </c>
      <c r="B8" s="412">
        <v>685</v>
      </c>
      <c r="C8" s="412">
        <v>569.425297</v>
      </c>
      <c r="D8" s="261">
        <f t="shared" si="0"/>
        <v>-45.574703</v>
      </c>
      <c r="E8" s="262">
        <f t="shared" si="2"/>
        <v>1300</v>
      </c>
      <c r="F8" s="263">
        <v>0</v>
      </c>
      <c r="G8" s="326">
        <v>0</v>
      </c>
      <c r="H8" s="263">
        <v>0</v>
      </c>
      <c r="I8" s="263">
        <v>0</v>
      </c>
      <c r="J8" s="264" t="s">
        <v>396</v>
      </c>
      <c r="K8" s="264" t="s">
        <v>396</v>
      </c>
      <c r="L8" s="264">
        <v>0</v>
      </c>
      <c r="M8" s="264">
        <v>0</v>
      </c>
      <c r="N8" s="262">
        <f t="shared" si="3"/>
        <v>0</v>
      </c>
      <c r="O8" s="262">
        <f t="shared" si="1"/>
        <v>1300</v>
      </c>
      <c r="Q8" s="413">
        <v>615</v>
      </c>
    </row>
    <row r="9" spans="1:17" ht="20.100000000000001" customHeight="1">
      <c r="A9" s="260">
        <v>4</v>
      </c>
      <c r="B9" s="412">
        <v>685</v>
      </c>
      <c r="C9" s="412">
        <v>558.12484199999994</v>
      </c>
      <c r="D9" s="261">
        <f t="shared" si="0"/>
        <v>-25.875158000000056</v>
      </c>
      <c r="E9" s="262">
        <f t="shared" si="2"/>
        <v>1269</v>
      </c>
      <c r="F9" s="263">
        <v>0</v>
      </c>
      <c r="G9" s="326">
        <v>0</v>
      </c>
      <c r="H9" s="263">
        <v>0</v>
      </c>
      <c r="I9" s="263">
        <v>0</v>
      </c>
      <c r="J9" s="264" t="s">
        <v>396</v>
      </c>
      <c r="K9" s="264" t="s">
        <v>396</v>
      </c>
      <c r="L9" s="264">
        <v>0</v>
      </c>
      <c r="M9" s="264">
        <v>0</v>
      </c>
      <c r="N9" s="262">
        <f t="shared" si="3"/>
        <v>0</v>
      </c>
      <c r="O9" s="262">
        <f t="shared" si="1"/>
        <v>1269</v>
      </c>
      <c r="Q9" s="413">
        <v>584</v>
      </c>
    </row>
    <row r="10" spans="1:17" ht="20.100000000000001" customHeight="1">
      <c r="A10" s="260">
        <v>5</v>
      </c>
      <c r="B10" s="412">
        <v>684</v>
      </c>
      <c r="C10" s="412">
        <v>615.01144099999999</v>
      </c>
      <c r="D10" s="261">
        <f t="shared" si="0"/>
        <v>-1.9885590000000093</v>
      </c>
      <c r="E10" s="262">
        <f t="shared" si="2"/>
        <v>1301</v>
      </c>
      <c r="F10" s="263">
        <v>0</v>
      </c>
      <c r="G10" s="326">
        <v>0</v>
      </c>
      <c r="H10" s="263">
        <v>0</v>
      </c>
      <c r="I10" s="263">
        <v>0</v>
      </c>
      <c r="J10" s="264" t="s">
        <v>35</v>
      </c>
      <c r="K10" s="264" t="s">
        <v>396</v>
      </c>
      <c r="L10" s="264">
        <v>0</v>
      </c>
      <c r="M10" s="264">
        <v>0</v>
      </c>
      <c r="N10" s="262">
        <f t="shared" si="3"/>
        <v>0</v>
      </c>
      <c r="O10" s="262">
        <f t="shared" si="1"/>
        <v>1301</v>
      </c>
      <c r="Q10" s="413">
        <v>617</v>
      </c>
    </row>
    <row r="11" spans="1:17" ht="20.100000000000001" customHeight="1">
      <c r="A11" s="260">
        <v>6</v>
      </c>
      <c r="B11" s="412">
        <v>685</v>
      </c>
      <c r="C11" s="412">
        <v>639.52717800000005</v>
      </c>
      <c r="D11" s="261">
        <f t="shared" si="0"/>
        <v>8.527178000000049</v>
      </c>
      <c r="E11" s="262">
        <f t="shared" si="2"/>
        <v>1316</v>
      </c>
      <c r="F11" s="263">
        <v>0</v>
      </c>
      <c r="G11" s="326">
        <v>0</v>
      </c>
      <c r="H11" s="263">
        <v>0</v>
      </c>
      <c r="I11" s="263">
        <v>0</v>
      </c>
      <c r="J11" s="264" t="s">
        <v>396</v>
      </c>
      <c r="K11" s="264" t="s">
        <v>396</v>
      </c>
      <c r="L11" s="264">
        <v>0</v>
      </c>
      <c r="M11" s="264">
        <v>0</v>
      </c>
      <c r="N11" s="262">
        <f t="shared" si="3"/>
        <v>0</v>
      </c>
      <c r="O11" s="262">
        <f t="shared" si="1"/>
        <v>1316</v>
      </c>
      <c r="Q11" s="413">
        <v>631</v>
      </c>
    </row>
    <row r="12" spans="1:17" ht="20.100000000000001" customHeight="1">
      <c r="A12" s="260">
        <v>7</v>
      </c>
      <c r="B12" s="412">
        <v>705</v>
      </c>
      <c r="C12" s="412">
        <v>682.51554499999997</v>
      </c>
      <c r="D12" s="261">
        <f t="shared" si="0"/>
        <v>44.515544999999975</v>
      </c>
      <c r="E12" s="262">
        <f t="shared" si="2"/>
        <v>1343</v>
      </c>
      <c r="F12" s="263">
        <v>0</v>
      </c>
      <c r="G12" s="326">
        <v>0</v>
      </c>
      <c r="H12" s="263">
        <v>0</v>
      </c>
      <c r="I12" s="263">
        <v>0</v>
      </c>
      <c r="J12" s="264" t="s">
        <v>396</v>
      </c>
      <c r="K12" s="264" t="s">
        <v>396</v>
      </c>
      <c r="L12" s="264">
        <v>0</v>
      </c>
      <c r="M12" s="264">
        <v>0</v>
      </c>
      <c r="N12" s="262">
        <f t="shared" si="3"/>
        <v>0</v>
      </c>
      <c r="O12" s="262">
        <f t="shared" si="1"/>
        <v>1343</v>
      </c>
      <c r="Q12" s="413">
        <v>638</v>
      </c>
    </row>
    <row r="13" spans="1:17" ht="20.100000000000001" customHeight="1">
      <c r="A13" s="260">
        <v>8</v>
      </c>
      <c r="B13" s="412">
        <v>731</v>
      </c>
      <c r="C13" s="412">
        <v>613.46857499999999</v>
      </c>
      <c r="D13" s="261">
        <f t="shared" si="0"/>
        <v>-28.531425000000013</v>
      </c>
      <c r="E13" s="262">
        <f t="shared" si="2"/>
        <v>1373</v>
      </c>
      <c r="F13" s="263">
        <v>0</v>
      </c>
      <c r="G13" s="326">
        <v>0</v>
      </c>
      <c r="H13" s="263">
        <v>0</v>
      </c>
      <c r="I13" s="263">
        <v>0</v>
      </c>
      <c r="J13" s="264" t="s">
        <v>396</v>
      </c>
      <c r="K13" s="264" t="s">
        <v>396</v>
      </c>
      <c r="L13" s="264">
        <v>0</v>
      </c>
      <c r="M13" s="264">
        <v>0</v>
      </c>
      <c r="N13" s="262">
        <f t="shared" si="3"/>
        <v>0</v>
      </c>
      <c r="O13" s="262">
        <f t="shared" si="1"/>
        <v>1373</v>
      </c>
      <c r="Q13" s="413">
        <v>642</v>
      </c>
    </row>
    <row r="14" spans="1:17" ht="20.100000000000001" customHeight="1">
      <c r="A14" s="260">
        <v>9</v>
      </c>
      <c r="B14" s="412">
        <v>750</v>
      </c>
      <c r="C14" s="412">
        <v>617.49733300000003</v>
      </c>
      <c r="D14" s="261">
        <f t="shared" si="0"/>
        <v>-50.502666999999974</v>
      </c>
      <c r="E14" s="262">
        <f t="shared" si="2"/>
        <v>1418</v>
      </c>
      <c r="F14" s="263">
        <v>0</v>
      </c>
      <c r="G14" s="326">
        <v>0</v>
      </c>
      <c r="H14" s="263">
        <v>0</v>
      </c>
      <c r="I14" s="263">
        <v>0</v>
      </c>
      <c r="J14" s="264" t="s">
        <v>396</v>
      </c>
      <c r="K14" s="264" t="s">
        <v>396</v>
      </c>
      <c r="L14" s="264">
        <v>0</v>
      </c>
      <c r="M14" s="264">
        <v>0</v>
      </c>
      <c r="N14" s="262">
        <f t="shared" si="3"/>
        <v>0</v>
      </c>
      <c r="O14" s="262">
        <f t="shared" si="1"/>
        <v>1418</v>
      </c>
      <c r="Q14" s="413">
        <v>668</v>
      </c>
    </row>
    <row r="15" spans="1:17" ht="20.100000000000001" customHeight="1">
      <c r="A15" s="260">
        <v>10</v>
      </c>
      <c r="B15" s="412">
        <v>787</v>
      </c>
      <c r="C15" s="412">
        <v>575.91466500000001</v>
      </c>
      <c r="D15" s="261">
        <f t="shared" si="0"/>
        <v>-37.085334999999986</v>
      </c>
      <c r="E15" s="262">
        <f t="shared" si="2"/>
        <v>1400</v>
      </c>
      <c r="F15" s="263">
        <v>0</v>
      </c>
      <c r="G15" s="326">
        <v>0</v>
      </c>
      <c r="H15" s="263">
        <v>0</v>
      </c>
      <c r="I15" s="263">
        <v>0</v>
      </c>
      <c r="J15" s="264" t="s">
        <v>396</v>
      </c>
      <c r="K15" s="264" t="s">
        <v>396</v>
      </c>
      <c r="L15" s="264">
        <v>0</v>
      </c>
      <c r="M15" s="264">
        <v>0</v>
      </c>
      <c r="N15" s="262">
        <f t="shared" si="3"/>
        <v>0</v>
      </c>
      <c r="O15" s="262">
        <f t="shared" si="1"/>
        <v>1400</v>
      </c>
      <c r="Q15" s="413">
        <v>613</v>
      </c>
    </row>
    <row r="16" spans="1:17" ht="20.100000000000001" customHeight="1">
      <c r="A16" s="260">
        <v>11</v>
      </c>
      <c r="B16" s="412">
        <v>795</v>
      </c>
      <c r="C16" s="412">
        <v>644.79819099999997</v>
      </c>
      <c r="D16" s="261">
        <f t="shared" si="0"/>
        <v>25.798190999999974</v>
      </c>
      <c r="E16" s="262">
        <f t="shared" si="2"/>
        <v>1414</v>
      </c>
      <c r="F16" s="263">
        <v>0</v>
      </c>
      <c r="G16" s="326">
        <v>0</v>
      </c>
      <c r="H16" s="263">
        <v>0</v>
      </c>
      <c r="I16" s="263">
        <v>0</v>
      </c>
      <c r="J16" s="264" t="s">
        <v>396</v>
      </c>
      <c r="K16" s="264" t="s">
        <v>396</v>
      </c>
      <c r="L16" s="264">
        <v>0</v>
      </c>
      <c r="M16" s="264">
        <v>0</v>
      </c>
      <c r="N16" s="262">
        <f t="shared" si="3"/>
        <v>0</v>
      </c>
      <c r="O16" s="262">
        <f t="shared" si="1"/>
        <v>1414</v>
      </c>
      <c r="Q16" s="413">
        <v>619</v>
      </c>
    </row>
    <row r="17" spans="1:17" ht="20.100000000000001" customHeight="1">
      <c r="A17" s="260">
        <v>12</v>
      </c>
      <c r="B17" s="412">
        <v>797</v>
      </c>
      <c r="C17" s="412">
        <v>588.62760200000002</v>
      </c>
      <c r="D17" s="261">
        <f t="shared" si="0"/>
        <v>-43.372397999999976</v>
      </c>
      <c r="E17" s="262">
        <f t="shared" si="2"/>
        <v>1429</v>
      </c>
      <c r="F17" s="263">
        <v>0</v>
      </c>
      <c r="G17" s="326">
        <v>0</v>
      </c>
      <c r="H17" s="263">
        <v>0</v>
      </c>
      <c r="I17" s="263">
        <v>0</v>
      </c>
      <c r="J17" s="264" t="s">
        <v>396</v>
      </c>
      <c r="K17" s="264" t="s">
        <v>396</v>
      </c>
      <c r="L17" s="264">
        <v>0</v>
      </c>
      <c r="M17" s="264">
        <v>0</v>
      </c>
      <c r="N17" s="262">
        <f t="shared" si="3"/>
        <v>0</v>
      </c>
      <c r="O17" s="262">
        <f t="shared" si="1"/>
        <v>1429</v>
      </c>
      <c r="Q17" s="413">
        <v>632</v>
      </c>
    </row>
    <row r="18" spans="1:17" ht="20.100000000000001" customHeight="1">
      <c r="A18" s="260">
        <v>13</v>
      </c>
      <c r="B18" s="412">
        <v>797</v>
      </c>
      <c r="C18" s="412">
        <v>592.22048500000005</v>
      </c>
      <c r="D18" s="261">
        <f t="shared" si="0"/>
        <v>-4.7795149999999467</v>
      </c>
      <c r="E18" s="262">
        <f t="shared" si="2"/>
        <v>1394</v>
      </c>
      <c r="F18" s="263">
        <v>0</v>
      </c>
      <c r="G18" s="326">
        <v>0</v>
      </c>
      <c r="H18" s="263">
        <v>0</v>
      </c>
      <c r="I18" s="263">
        <v>0</v>
      </c>
      <c r="J18" s="264" t="s">
        <v>396</v>
      </c>
      <c r="K18" s="264" t="s">
        <v>396</v>
      </c>
      <c r="L18" s="264">
        <v>0</v>
      </c>
      <c r="M18" s="264">
        <v>0</v>
      </c>
      <c r="N18" s="262">
        <f t="shared" si="3"/>
        <v>0</v>
      </c>
      <c r="O18" s="262">
        <f t="shared" si="1"/>
        <v>1394</v>
      </c>
      <c r="Q18" s="413">
        <v>597</v>
      </c>
    </row>
    <row r="19" spans="1:17" ht="20.100000000000001" customHeight="1">
      <c r="A19" s="260">
        <v>14</v>
      </c>
      <c r="B19" s="412">
        <v>819</v>
      </c>
      <c r="C19" s="412">
        <v>565.06952899999999</v>
      </c>
      <c r="D19" s="261">
        <f t="shared" si="0"/>
        <v>-50.930471000000011</v>
      </c>
      <c r="E19" s="262">
        <f t="shared" si="2"/>
        <v>1435</v>
      </c>
      <c r="F19" s="263">
        <v>0</v>
      </c>
      <c r="G19" s="326">
        <v>0</v>
      </c>
      <c r="H19" s="263">
        <v>0</v>
      </c>
      <c r="I19" s="263">
        <v>0</v>
      </c>
      <c r="J19" s="264" t="s">
        <v>396</v>
      </c>
      <c r="K19" s="264" t="s">
        <v>396</v>
      </c>
      <c r="L19" s="264">
        <v>0</v>
      </c>
      <c r="M19" s="264">
        <v>0</v>
      </c>
      <c r="N19" s="262">
        <f t="shared" si="3"/>
        <v>0</v>
      </c>
      <c r="O19" s="262">
        <f t="shared" si="1"/>
        <v>1435</v>
      </c>
      <c r="Q19" s="413">
        <v>616</v>
      </c>
    </row>
    <row r="20" spans="1:17" ht="20.100000000000001" customHeight="1">
      <c r="A20" s="260">
        <v>15</v>
      </c>
      <c r="B20" s="412">
        <v>798</v>
      </c>
      <c r="C20" s="412">
        <v>564.21941500000003</v>
      </c>
      <c r="D20" s="261">
        <f t="shared" si="0"/>
        <v>-195.78058499999997</v>
      </c>
      <c r="E20" s="262">
        <f t="shared" si="2"/>
        <v>1558</v>
      </c>
      <c r="F20" s="263">
        <v>0</v>
      </c>
      <c r="G20" s="326">
        <v>0</v>
      </c>
      <c r="H20" s="263">
        <v>0</v>
      </c>
      <c r="I20" s="263">
        <v>0</v>
      </c>
      <c r="J20" s="264" t="s">
        <v>396</v>
      </c>
      <c r="K20" s="264" t="s">
        <v>396</v>
      </c>
      <c r="L20" s="264">
        <v>0</v>
      </c>
      <c r="M20" s="264">
        <v>0</v>
      </c>
      <c r="N20" s="262">
        <f t="shared" si="3"/>
        <v>0</v>
      </c>
      <c r="O20" s="262">
        <f t="shared" si="1"/>
        <v>1558</v>
      </c>
      <c r="Q20" s="413">
        <v>760</v>
      </c>
    </row>
    <row r="21" spans="1:17" ht="20.100000000000001" customHeight="1">
      <c r="A21" s="260">
        <v>16</v>
      </c>
      <c r="B21" s="412">
        <v>784</v>
      </c>
      <c r="C21" s="412">
        <v>723.142292</v>
      </c>
      <c r="D21" s="261">
        <f t="shared" si="0"/>
        <v>8.1422919999999976</v>
      </c>
      <c r="E21" s="262">
        <f t="shared" si="2"/>
        <v>1499</v>
      </c>
      <c r="F21" s="263">
        <v>0</v>
      </c>
      <c r="G21" s="326">
        <v>0</v>
      </c>
      <c r="H21" s="263">
        <v>0</v>
      </c>
      <c r="I21" s="263">
        <v>0</v>
      </c>
      <c r="J21" s="264" t="s">
        <v>396</v>
      </c>
      <c r="K21" s="264" t="s">
        <v>396</v>
      </c>
      <c r="L21" s="264">
        <v>0</v>
      </c>
      <c r="M21" s="264">
        <v>0</v>
      </c>
      <c r="N21" s="262">
        <f t="shared" si="3"/>
        <v>0</v>
      </c>
      <c r="O21" s="262">
        <f t="shared" si="1"/>
        <v>1499</v>
      </c>
      <c r="Q21" s="413">
        <v>715</v>
      </c>
    </row>
    <row r="22" spans="1:17" ht="20.100000000000001" customHeight="1">
      <c r="A22" s="260">
        <v>17</v>
      </c>
      <c r="B22" s="412">
        <v>759</v>
      </c>
      <c r="C22" s="412">
        <v>681.90709000000004</v>
      </c>
      <c r="D22" s="261">
        <f t="shared" si="0"/>
        <v>-66.092909999999961</v>
      </c>
      <c r="E22" s="262">
        <f t="shared" si="2"/>
        <v>1507</v>
      </c>
      <c r="F22" s="263">
        <v>0</v>
      </c>
      <c r="G22" s="326">
        <v>0</v>
      </c>
      <c r="H22" s="263">
        <v>0</v>
      </c>
      <c r="I22" s="263">
        <v>0</v>
      </c>
      <c r="J22" s="264" t="s">
        <v>396</v>
      </c>
      <c r="K22" s="264" t="s">
        <v>396</v>
      </c>
      <c r="L22" s="264">
        <v>0</v>
      </c>
      <c r="M22" s="264">
        <v>0</v>
      </c>
      <c r="N22" s="262">
        <f t="shared" si="3"/>
        <v>0</v>
      </c>
      <c r="O22" s="262">
        <f t="shared" si="1"/>
        <v>1507</v>
      </c>
      <c r="Q22" s="413">
        <v>748</v>
      </c>
    </row>
    <row r="23" spans="1:17" ht="20.100000000000001" customHeight="1">
      <c r="A23" s="260">
        <v>18</v>
      </c>
      <c r="B23" s="412">
        <v>815</v>
      </c>
      <c r="C23" s="412">
        <v>585.84077000000002</v>
      </c>
      <c r="D23" s="261">
        <f t="shared" si="0"/>
        <v>22.84077000000002</v>
      </c>
      <c r="E23" s="262">
        <f t="shared" si="2"/>
        <v>1378</v>
      </c>
      <c r="F23" s="263">
        <v>0</v>
      </c>
      <c r="G23" s="326">
        <v>0</v>
      </c>
      <c r="H23" s="263">
        <v>0</v>
      </c>
      <c r="I23" s="263">
        <v>0</v>
      </c>
      <c r="J23" s="264" t="s">
        <v>396</v>
      </c>
      <c r="K23" s="264" t="s">
        <v>396</v>
      </c>
      <c r="L23" s="264">
        <v>0</v>
      </c>
      <c r="M23" s="264">
        <v>0</v>
      </c>
      <c r="N23" s="262">
        <f t="shared" si="3"/>
        <v>0</v>
      </c>
      <c r="O23" s="262">
        <f t="shared" si="1"/>
        <v>1378</v>
      </c>
      <c r="Q23" s="413">
        <v>563</v>
      </c>
    </row>
    <row r="24" spans="1:17" ht="20.100000000000001" customHeight="1">
      <c r="A24" s="260">
        <v>19</v>
      </c>
      <c r="B24" s="412">
        <v>817</v>
      </c>
      <c r="C24" s="412">
        <v>507.792686</v>
      </c>
      <c r="D24" s="261">
        <f t="shared" si="0"/>
        <v>27.792686000000003</v>
      </c>
      <c r="E24" s="262">
        <f t="shared" si="2"/>
        <v>1297</v>
      </c>
      <c r="F24" s="263">
        <v>0</v>
      </c>
      <c r="G24" s="326">
        <v>0</v>
      </c>
      <c r="H24" s="263">
        <v>0</v>
      </c>
      <c r="I24" s="263">
        <v>0</v>
      </c>
      <c r="J24" s="264" t="s">
        <v>396</v>
      </c>
      <c r="K24" s="264" t="s">
        <v>396</v>
      </c>
      <c r="L24" s="264">
        <v>0</v>
      </c>
      <c r="M24" s="264">
        <v>0</v>
      </c>
      <c r="N24" s="262">
        <f t="shared" si="3"/>
        <v>0</v>
      </c>
      <c r="O24" s="262">
        <f t="shared" si="1"/>
        <v>1297</v>
      </c>
      <c r="Q24" s="413">
        <v>480</v>
      </c>
    </row>
    <row r="25" spans="1:17" ht="20.100000000000001" customHeight="1">
      <c r="A25" s="260">
        <v>20</v>
      </c>
      <c r="B25" s="412">
        <v>817</v>
      </c>
      <c r="C25" s="412">
        <v>732.95650799999999</v>
      </c>
      <c r="D25" s="261">
        <f t="shared" si="0"/>
        <v>28.956507999999985</v>
      </c>
      <c r="E25" s="262">
        <f t="shared" si="2"/>
        <v>1521</v>
      </c>
      <c r="F25" s="263">
        <v>0</v>
      </c>
      <c r="G25" s="326">
        <v>0</v>
      </c>
      <c r="H25" s="263">
        <v>0</v>
      </c>
      <c r="I25" s="263">
        <v>0</v>
      </c>
      <c r="J25" s="264" t="s">
        <v>396</v>
      </c>
      <c r="K25" s="264" t="s">
        <v>396</v>
      </c>
      <c r="L25" s="264">
        <v>0</v>
      </c>
      <c r="M25" s="264">
        <v>0</v>
      </c>
      <c r="N25" s="262">
        <f t="shared" si="3"/>
        <v>0</v>
      </c>
      <c r="O25" s="262">
        <f t="shared" si="1"/>
        <v>1521</v>
      </c>
      <c r="Q25" s="413">
        <v>704</v>
      </c>
    </row>
    <row r="26" spans="1:17" ht="20.100000000000001" customHeight="1">
      <c r="A26" s="260">
        <v>21</v>
      </c>
      <c r="B26" s="412">
        <v>817</v>
      </c>
      <c r="C26" s="412">
        <v>636.76720799999998</v>
      </c>
      <c r="D26" s="261">
        <f t="shared" si="0"/>
        <v>-110.23279200000002</v>
      </c>
      <c r="E26" s="262">
        <f t="shared" si="2"/>
        <v>1564</v>
      </c>
      <c r="F26" s="263">
        <v>0</v>
      </c>
      <c r="G26" s="326">
        <v>0</v>
      </c>
      <c r="H26" s="263">
        <v>0</v>
      </c>
      <c r="I26" s="263">
        <v>0</v>
      </c>
      <c r="J26" s="264" t="s">
        <v>396</v>
      </c>
      <c r="K26" s="264" t="s">
        <v>396</v>
      </c>
      <c r="L26" s="264">
        <v>0</v>
      </c>
      <c r="M26" s="264">
        <v>0</v>
      </c>
      <c r="N26" s="262">
        <f t="shared" si="3"/>
        <v>0</v>
      </c>
      <c r="O26" s="262">
        <f t="shared" si="1"/>
        <v>1564</v>
      </c>
      <c r="Q26" s="413">
        <v>747</v>
      </c>
    </row>
    <row r="27" spans="1:17" ht="20.100000000000001" customHeight="1">
      <c r="A27" s="260">
        <v>22</v>
      </c>
      <c r="B27" s="412">
        <v>811</v>
      </c>
      <c r="C27" s="412">
        <v>731.568399</v>
      </c>
      <c r="D27" s="261">
        <f t="shared" si="0"/>
        <v>-3.4316010000000006</v>
      </c>
      <c r="E27" s="262">
        <f t="shared" si="2"/>
        <v>1546</v>
      </c>
      <c r="F27" s="263">
        <v>0</v>
      </c>
      <c r="G27" s="326">
        <v>0</v>
      </c>
      <c r="H27" s="263">
        <v>0</v>
      </c>
      <c r="I27" s="263">
        <v>0</v>
      </c>
      <c r="J27" s="264" t="s">
        <v>396</v>
      </c>
      <c r="K27" s="264" t="s">
        <v>396</v>
      </c>
      <c r="L27" s="264">
        <v>0</v>
      </c>
      <c r="M27" s="264">
        <v>0</v>
      </c>
      <c r="N27" s="262">
        <f t="shared" si="3"/>
        <v>0</v>
      </c>
      <c r="O27" s="262">
        <f t="shared" si="1"/>
        <v>1546</v>
      </c>
      <c r="Q27" s="413">
        <v>735</v>
      </c>
    </row>
    <row r="28" spans="1:17" ht="20.100000000000001" customHeight="1">
      <c r="A28" s="260">
        <v>23</v>
      </c>
      <c r="B28" s="412">
        <v>754</v>
      </c>
      <c r="C28" s="412">
        <v>726.99771499999997</v>
      </c>
      <c r="D28" s="261">
        <f t="shared" si="0"/>
        <v>62.997714999999971</v>
      </c>
      <c r="E28" s="262">
        <f t="shared" si="2"/>
        <v>1418</v>
      </c>
      <c r="F28" s="263">
        <v>0</v>
      </c>
      <c r="G28" s="326">
        <v>0</v>
      </c>
      <c r="H28" s="263">
        <v>0</v>
      </c>
      <c r="I28" s="263">
        <v>0</v>
      </c>
      <c r="J28" s="264" t="s">
        <v>396</v>
      </c>
      <c r="K28" s="264" t="s">
        <v>396</v>
      </c>
      <c r="L28" s="264">
        <v>0</v>
      </c>
      <c r="M28" s="264">
        <v>0</v>
      </c>
      <c r="N28" s="262">
        <f t="shared" si="3"/>
        <v>0</v>
      </c>
      <c r="O28" s="262">
        <f t="shared" si="1"/>
        <v>1418</v>
      </c>
      <c r="Q28" s="413">
        <v>664</v>
      </c>
    </row>
    <row r="29" spans="1:17" ht="20.100000000000001" customHeight="1">
      <c r="A29" s="260">
        <v>24</v>
      </c>
      <c r="B29" s="412">
        <v>755</v>
      </c>
      <c r="C29" s="412">
        <v>570.01105399999994</v>
      </c>
      <c r="D29" s="261">
        <f t="shared" si="0"/>
        <v>-69.988946000000055</v>
      </c>
      <c r="E29" s="262">
        <f t="shared" si="2"/>
        <v>1395</v>
      </c>
      <c r="F29" s="263">
        <v>0</v>
      </c>
      <c r="G29" s="326">
        <v>0</v>
      </c>
      <c r="H29" s="263">
        <v>0</v>
      </c>
      <c r="I29" s="263">
        <v>0</v>
      </c>
      <c r="J29" s="264" t="s">
        <v>396</v>
      </c>
      <c r="K29" s="264" t="s">
        <v>396</v>
      </c>
      <c r="L29" s="264">
        <v>0</v>
      </c>
      <c r="M29" s="264">
        <v>0</v>
      </c>
      <c r="N29" s="262">
        <f t="shared" si="3"/>
        <v>0</v>
      </c>
      <c r="O29" s="262">
        <f t="shared" si="1"/>
        <v>1395</v>
      </c>
      <c r="Q29" s="413">
        <v>640</v>
      </c>
    </row>
    <row r="30" spans="1:17">
      <c r="A30" s="265"/>
      <c r="B30" s="266"/>
      <c r="C30" s="267"/>
      <c r="D30" s="268"/>
      <c r="E30" s="269"/>
      <c r="F30" s="270"/>
      <c r="G30" s="266"/>
      <c r="H30" s="270"/>
      <c r="I30" s="270"/>
      <c r="J30" s="270"/>
      <c r="K30" s="270"/>
      <c r="L30" s="270"/>
      <c r="M30" s="270"/>
      <c r="N30" s="269"/>
      <c r="O30" s="269"/>
    </row>
    <row r="31" spans="1:17">
      <c r="A31" s="265"/>
      <c r="B31" s="266"/>
      <c r="C31" s="267"/>
      <c r="D31" s="268"/>
      <c r="E31" s="269"/>
      <c r="F31" s="270"/>
      <c r="G31" s="266"/>
      <c r="H31" s="270"/>
      <c r="I31" s="270"/>
      <c r="J31" s="270"/>
      <c r="K31" s="270"/>
      <c r="L31" s="270"/>
      <c r="M31" s="270"/>
      <c r="N31" s="269"/>
      <c r="O31" s="269"/>
    </row>
    <row r="32" spans="1:17">
      <c r="A32" s="265"/>
      <c r="B32" s="266"/>
      <c r="C32" s="267"/>
      <c r="D32" s="268"/>
      <c r="E32" s="269"/>
      <c r="F32" s="270"/>
      <c r="G32" s="266"/>
      <c r="H32" s="270"/>
      <c r="I32" s="270"/>
      <c r="J32" s="270"/>
      <c r="K32" s="270"/>
      <c r="L32" s="270"/>
      <c r="M32" s="270"/>
      <c r="N32" s="269"/>
      <c r="O32" s="269"/>
    </row>
    <row r="33" spans="1:15" s="277" customFormat="1" ht="15.75" customHeight="1">
      <c r="A33" s="271"/>
      <c r="B33" s="272" t="s">
        <v>397</v>
      </c>
      <c r="C33" s="273"/>
      <c r="D33" s="274"/>
      <c r="E33" s="275"/>
      <c r="F33" s="407"/>
      <c r="G33" s="272"/>
      <c r="H33" s="675" t="s">
        <v>398</v>
      </c>
      <c r="I33" s="675"/>
      <c r="J33" s="276"/>
      <c r="K33" s="276"/>
      <c r="L33" s="276"/>
      <c r="M33" s="276"/>
      <c r="N33" s="275" t="s">
        <v>91</v>
      </c>
      <c r="O33" s="275"/>
    </row>
    <row r="34" spans="1:15" s="277" customFormat="1">
      <c r="B34" s="277" t="s">
        <v>399</v>
      </c>
      <c r="H34" s="676" t="s">
        <v>400</v>
      </c>
      <c r="I34" s="676"/>
      <c r="N34" s="277" t="s">
        <v>401</v>
      </c>
    </row>
  </sheetData>
  <mergeCells count="13">
    <mergeCell ref="O3:O4"/>
    <mergeCell ref="H33:I33"/>
    <mergeCell ref="H34:I34"/>
    <mergeCell ref="A1:O1"/>
    <mergeCell ref="A2:F2"/>
    <mergeCell ref="G2:I2"/>
    <mergeCell ref="J2:O2"/>
    <mergeCell ref="A3:A4"/>
    <mergeCell ref="B3:B4"/>
    <mergeCell ref="C3:C4"/>
    <mergeCell ref="D3:D4"/>
    <mergeCell ref="E3:E4"/>
    <mergeCell ref="F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20" sqref="C20:F20"/>
    </sheetView>
  </sheetViews>
  <sheetFormatPr defaultRowHeight="15.75"/>
  <cols>
    <col min="1" max="1" width="8.42578125" style="124" customWidth="1"/>
    <col min="2" max="2" width="18.7109375" style="124" customWidth="1"/>
    <col min="3" max="3" width="7.5703125" style="124" customWidth="1"/>
    <col min="4" max="4" width="7.85546875" style="124" customWidth="1"/>
    <col min="5" max="5" width="9.140625" style="124" customWidth="1"/>
    <col min="6" max="6" width="22.7109375" style="124" customWidth="1"/>
    <col min="7" max="7" width="11.28515625" style="124" customWidth="1"/>
    <col min="8" max="8" width="9.140625" style="124" customWidth="1"/>
    <col min="9" max="9" width="11.7109375" style="124" customWidth="1"/>
    <col min="10" max="10" width="9.140625" style="278" customWidth="1"/>
    <col min="257" max="257" width="8.42578125" customWidth="1"/>
    <col min="258" max="258" width="18.7109375" customWidth="1"/>
    <col min="259" max="259" width="7.5703125" customWidth="1"/>
    <col min="260" max="260" width="7.85546875" customWidth="1"/>
    <col min="261" max="261" width="9.140625" customWidth="1"/>
    <col min="262" max="262" width="22.7109375" customWidth="1"/>
    <col min="263" max="263" width="11.28515625" customWidth="1"/>
    <col min="264" max="264" width="9.140625" customWidth="1"/>
    <col min="265" max="265" width="11.7109375" customWidth="1"/>
    <col min="266" max="266" width="9.140625" customWidth="1"/>
    <col min="513" max="513" width="8.42578125" customWidth="1"/>
    <col min="514" max="514" width="18.7109375" customWidth="1"/>
    <col min="515" max="515" width="7.5703125" customWidth="1"/>
    <col min="516" max="516" width="7.85546875" customWidth="1"/>
    <col min="517" max="517" width="9.140625" customWidth="1"/>
    <col min="518" max="518" width="22.7109375" customWidth="1"/>
    <col min="519" max="519" width="11.28515625" customWidth="1"/>
    <col min="520" max="520" width="9.140625" customWidth="1"/>
    <col min="521" max="521" width="11.7109375" customWidth="1"/>
    <col min="522" max="522" width="9.140625" customWidth="1"/>
    <col min="769" max="769" width="8.42578125" customWidth="1"/>
    <col min="770" max="770" width="18.7109375" customWidth="1"/>
    <col min="771" max="771" width="7.5703125" customWidth="1"/>
    <col min="772" max="772" width="7.85546875" customWidth="1"/>
    <col min="773" max="773" width="9.140625" customWidth="1"/>
    <col min="774" max="774" width="22.7109375" customWidth="1"/>
    <col min="775" max="775" width="11.28515625" customWidth="1"/>
    <col min="776" max="776" width="9.140625" customWidth="1"/>
    <col min="777" max="777" width="11.7109375" customWidth="1"/>
    <col min="778" max="778" width="9.140625" customWidth="1"/>
    <col min="1025" max="1025" width="8.42578125" customWidth="1"/>
    <col min="1026" max="1026" width="18.7109375" customWidth="1"/>
    <col min="1027" max="1027" width="7.5703125" customWidth="1"/>
    <col min="1028" max="1028" width="7.85546875" customWidth="1"/>
    <col min="1029" max="1029" width="9.140625" customWidth="1"/>
    <col min="1030" max="1030" width="22.7109375" customWidth="1"/>
    <col min="1031" max="1031" width="11.28515625" customWidth="1"/>
    <col min="1032" max="1032" width="9.140625" customWidth="1"/>
    <col min="1033" max="1033" width="11.7109375" customWidth="1"/>
    <col min="1034" max="1034" width="9.140625" customWidth="1"/>
    <col min="1281" max="1281" width="8.42578125" customWidth="1"/>
    <col min="1282" max="1282" width="18.7109375" customWidth="1"/>
    <col min="1283" max="1283" width="7.5703125" customWidth="1"/>
    <col min="1284" max="1284" width="7.85546875" customWidth="1"/>
    <col min="1285" max="1285" width="9.140625" customWidth="1"/>
    <col min="1286" max="1286" width="22.7109375" customWidth="1"/>
    <col min="1287" max="1287" width="11.28515625" customWidth="1"/>
    <col min="1288" max="1288" width="9.140625" customWidth="1"/>
    <col min="1289" max="1289" width="11.7109375" customWidth="1"/>
    <col min="1290" max="1290" width="9.140625" customWidth="1"/>
    <col min="1537" max="1537" width="8.42578125" customWidth="1"/>
    <col min="1538" max="1538" width="18.7109375" customWidth="1"/>
    <col min="1539" max="1539" width="7.5703125" customWidth="1"/>
    <col min="1540" max="1540" width="7.85546875" customWidth="1"/>
    <col min="1541" max="1541" width="9.140625" customWidth="1"/>
    <col min="1542" max="1542" width="22.7109375" customWidth="1"/>
    <col min="1543" max="1543" width="11.28515625" customWidth="1"/>
    <col min="1544" max="1544" width="9.140625" customWidth="1"/>
    <col min="1545" max="1545" width="11.7109375" customWidth="1"/>
    <col min="1546" max="1546" width="9.140625" customWidth="1"/>
    <col min="1793" max="1793" width="8.42578125" customWidth="1"/>
    <col min="1794" max="1794" width="18.7109375" customWidth="1"/>
    <col min="1795" max="1795" width="7.5703125" customWidth="1"/>
    <col min="1796" max="1796" width="7.85546875" customWidth="1"/>
    <col min="1797" max="1797" width="9.140625" customWidth="1"/>
    <col min="1798" max="1798" width="22.7109375" customWidth="1"/>
    <col min="1799" max="1799" width="11.28515625" customWidth="1"/>
    <col min="1800" max="1800" width="9.140625" customWidth="1"/>
    <col min="1801" max="1801" width="11.7109375" customWidth="1"/>
    <col min="1802" max="1802" width="9.140625" customWidth="1"/>
    <col min="2049" max="2049" width="8.42578125" customWidth="1"/>
    <col min="2050" max="2050" width="18.7109375" customWidth="1"/>
    <col min="2051" max="2051" width="7.5703125" customWidth="1"/>
    <col min="2052" max="2052" width="7.85546875" customWidth="1"/>
    <col min="2053" max="2053" width="9.140625" customWidth="1"/>
    <col min="2054" max="2054" width="22.7109375" customWidth="1"/>
    <col min="2055" max="2055" width="11.28515625" customWidth="1"/>
    <col min="2056" max="2056" width="9.140625" customWidth="1"/>
    <col min="2057" max="2057" width="11.7109375" customWidth="1"/>
    <col min="2058" max="2058" width="9.140625" customWidth="1"/>
    <col min="2305" max="2305" width="8.42578125" customWidth="1"/>
    <col min="2306" max="2306" width="18.7109375" customWidth="1"/>
    <col min="2307" max="2307" width="7.5703125" customWidth="1"/>
    <col min="2308" max="2308" width="7.85546875" customWidth="1"/>
    <col min="2309" max="2309" width="9.140625" customWidth="1"/>
    <col min="2310" max="2310" width="22.7109375" customWidth="1"/>
    <col min="2311" max="2311" width="11.28515625" customWidth="1"/>
    <col min="2312" max="2312" width="9.140625" customWidth="1"/>
    <col min="2313" max="2313" width="11.7109375" customWidth="1"/>
    <col min="2314" max="2314" width="9.140625" customWidth="1"/>
    <col min="2561" max="2561" width="8.42578125" customWidth="1"/>
    <col min="2562" max="2562" width="18.7109375" customWidth="1"/>
    <col min="2563" max="2563" width="7.5703125" customWidth="1"/>
    <col min="2564" max="2564" width="7.85546875" customWidth="1"/>
    <col min="2565" max="2565" width="9.140625" customWidth="1"/>
    <col min="2566" max="2566" width="22.7109375" customWidth="1"/>
    <col min="2567" max="2567" width="11.28515625" customWidth="1"/>
    <col min="2568" max="2568" width="9.140625" customWidth="1"/>
    <col min="2569" max="2569" width="11.7109375" customWidth="1"/>
    <col min="2570" max="2570" width="9.140625" customWidth="1"/>
    <col min="2817" max="2817" width="8.42578125" customWidth="1"/>
    <col min="2818" max="2818" width="18.7109375" customWidth="1"/>
    <col min="2819" max="2819" width="7.5703125" customWidth="1"/>
    <col min="2820" max="2820" width="7.85546875" customWidth="1"/>
    <col min="2821" max="2821" width="9.140625" customWidth="1"/>
    <col min="2822" max="2822" width="22.7109375" customWidth="1"/>
    <col min="2823" max="2823" width="11.28515625" customWidth="1"/>
    <col min="2824" max="2824" width="9.140625" customWidth="1"/>
    <col min="2825" max="2825" width="11.7109375" customWidth="1"/>
    <col min="2826" max="2826" width="9.140625" customWidth="1"/>
    <col min="3073" max="3073" width="8.42578125" customWidth="1"/>
    <col min="3074" max="3074" width="18.7109375" customWidth="1"/>
    <col min="3075" max="3075" width="7.5703125" customWidth="1"/>
    <col min="3076" max="3076" width="7.85546875" customWidth="1"/>
    <col min="3077" max="3077" width="9.140625" customWidth="1"/>
    <col min="3078" max="3078" width="22.7109375" customWidth="1"/>
    <col min="3079" max="3079" width="11.28515625" customWidth="1"/>
    <col min="3080" max="3080" width="9.140625" customWidth="1"/>
    <col min="3081" max="3081" width="11.7109375" customWidth="1"/>
    <col min="3082" max="3082" width="9.140625" customWidth="1"/>
    <col min="3329" max="3329" width="8.42578125" customWidth="1"/>
    <col min="3330" max="3330" width="18.7109375" customWidth="1"/>
    <col min="3331" max="3331" width="7.5703125" customWidth="1"/>
    <col min="3332" max="3332" width="7.85546875" customWidth="1"/>
    <col min="3333" max="3333" width="9.140625" customWidth="1"/>
    <col min="3334" max="3334" width="22.7109375" customWidth="1"/>
    <col min="3335" max="3335" width="11.28515625" customWidth="1"/>
    <col min="3336" max="3336" width="9.140625" customWidth="1"/>
    <col min="3337" max="3337" width="11.7109375" customWidth="1"/>
    <col min="3338" max="3338" width="9.140625" customWidth="1"/>
    <col min="3585" max="3585" width="8.42578125" customWidth="1"/>
    <col min="3586" max="3586" width="18.7109375" customWidth="1"/>
    <col min="3587" max="3587" width="7.5703125" customWidth="1"/>
    <col min="3588" max="3588" width="7.85546875" customWidth="1"/>
    <col min="3589" max="3589" width="9.140625" customWidth="1"/>
    <col min="3590" max="3590" width="22.7109375" customWidth="1"/>
    <col min="3591" max="3591" width="11.28515625" customWidth="1"/>
    <col min="3592" max="3592" width="9.140625" customWidth="1"/>
    <col min="3593" max="3593" width="11.7109375" customWidth="1"/>
    <col min="3594" max="3594" width="9.140625" customWidth="1"/>
    <col min="3841" max="3841" width="8.42578125" customWidth="1"/>
    <col min="3842" max="3842" width="18.7109375" customWidth="1"/>
    <col min="3843" max="3843" width="7.5703125" customWidth="1"/>
    <col min="3844" max="3844" width="7.85546875" customWidth="1"/>
    <col min="3845" max="3845" width="9.140625" customWidth="1"/>
    <col min="3846" max="3846" width="22.7109375" customWidth="1"/>
    <col min="3847" max="3847" width="11.28515625" customWidth="1"/>
    <col min="3848" max="3848" width="9.140625" customWidth="1"/>
    <col min="3849" max="3849" width="11.7109375" customWidth="1"/>
    <col min="3850" max="3850" width="9.140625" customWidth="1"/>
    <col min="4097" max="4097" width="8.42578125" customWidth="1"/>
    <col min="4098" max="4098" width="18.7109375" customWidth="1"/>
    <col min="4099" max="4099" width="7.5703125" customWidth="1"/>
    <col min="4100" max="4100" width="7.85546875" customWidth="1"/>
    <col min="4101" max="4101" width="9.140625" customWidth="1"/>
    <col min="4102" max="4102" width="22.7109375" customWidth="1"/>
    <col min="4103" max="4103" width="11.28515625" customWidth="1"/>
    <col min="4104" max="4104" width="9.140625" customWidth="1"/>
    <col min="4105" max="4105" width="11.7109375" customWidth="1"/>
    <col min="4106" max="4106" width="9.140625" customWidth="1"/>
    <col min="4353" max="4353" width="8.42578125" customWidth="1"/>
    <col min="4354" max="4354" width="18.7109375" customWidth="1"/>
    <col min="4355" max="4355" width="7.5703125" customWidth="1"/>
    <col min="4356" max="4356" width="7.85546875" customWidth="1"/>
    <col min="4357" max="4357" width="9.140625" customWidth="1"/>
    <col min="4358" max="4358" width="22.7109375" customWidth="1"/>
    <col min="4359" max="4359" width="11.28515625" customWidth="1"/>
    <col min="4360" max="4360" width="9.140625" customWidth="1"/>
    <col min="4361" max="4361" width="11.7109375" customWidth="1"/>
    <col min="4362" max="4362" width="9.140625" customWidth="1"/>
    <col min="4609" max="4609" width="8.42578125" customWidth="1"/>
    <col min="4610" max="4610" width="18.7109375" customWidth="1"/>
    <col min="4611" max="4611" width="7.5703125" customWidth="1"/>
    <col min="4612" max="4612" width="7.85546875" customWidth="1"/>
    <col min="4613" max="4613" width="9.140625" customWidth="1"/>
    <col min="4614" max="4614" width="22.7109375" customWidth="1"/>
    <col min="4615" max="4615" width="11.28515625" customWidth="1"/>
    <col min="4616" max="4616" width="9.140625" customWidth="1"/>
    <col min="4617" max="4617" width="11.7109375" customWidth="1"/>
    <col min="4618" max="4618" width="9.140625" customWidth="1"/>
    <col min="4865" max="4865" width="8.42578125" customWidth="1"/>
    <col min="4866" max="4866" width="18.7109375" customWidth="1"/>
    <col min="4867" max="4867" width="7.5703125" customWidth="1"/>
    <col min="4868" max="4868" width="7.85546875" customWidth="1"/>
    <col min="4869" max="4869" width="9.140625" customWidth="1"/>
    <col min="4870" max="4870" width="22.7109375" customWidth="1"/>
    <col min="4871" max="4871" width="11.28515625" customWidth="1"/>
    <col min="4872" max="4872" width="9.140625" customWidth="1"/>
    <col min="4873" max="4873" width="11.7109375" customWidth="1"/>
    <col min="4874" max="4874" width="9.140625" customWidth="1"/>
    <col min="5121" max="5121" width="8.42578125" customWidth="1"/>
    <col min="5122" max="5122" width="18.7109375" customWidth="1"/>
    <col min="5123" max="5123" width="7.5703125" customWidth="1"/>
    <col min="5124" max="5124" width="7.85546875" customWidth="1"/>
    <col min="5125" max="5125" width="9.140625" customWidth="1"/>
    <col min="5126" max="5126" width="22.7109375" customWidth="1"/>
    <col min="5127" max="5127" width="11.28515625" customWidth="1"/>
    <col min="5128" max="5128" width="9.140625" customWidth="1"/>
    <col min="5129" max="5129" width="11.7109375" customWidth="1"/>
    <col min="5130" max="5130" width="9.140625" customWidth="1"/>
    <col min="5377" max="5377" width="8.42578125" customWidth="1"/>
    <col min="5378" max="5378" width="18.7109375" customWidth="1"/>
    <col min="5379" max="5379" width="7.5703125" customWidth="1"/>
    <col min="5380" max="5380" width="7.85546875" customWidth="1"/>
    <col min="5381" max="5381" width="9.140625" customWidth="1"/>
    <col min="5382" max="5382" width="22.7109375" customWidth="1"/>
    <col min="5383" max="5383" width="11.28515625" customWidth="1"/>
    <col min="5384" max="5384" width="9.140625" customWidth="1"/>
    <col min="5385" max="5385" width="11.7109375" customWidth="1"/>
    <col min="5386" max="5386" width="9.140625" customWidth="1"/>
    <col min="5633" max="5633" width="8.42578125" customWidth="1"/>
    <col min="5634" max="5634" width="18.7109375" customWidth="1"/>
    <col min="5635" max="5635" width="7.5703125" customWidth="1"/>
    <col min="5636" max="5636" width="7.85546875" customWidth="1"/>
    <col min="5637" max="5637" width="9.140625" customWidth="1"/>
    <col min="5638" max="5638" width="22.7109375" customWidth="1"/>
    <col min="5639" max="5639" width="11.28515625" customWidth="1"/>
    <col min="5640" max="5640" width="9.140625" customWidth="1"/>
    <col min="5641" max="5641" width="11.7109375" customWidth="1"/>
    <col min="5642" max="5642" width="9.140625" customWidth="1"/>
    <col min="5889" max="5889" width="8.42578125" customWidth="1"/>
    <col min="5890" max="5890" width="18.7109375" customWidth="1"/>
    <col min="5891" max="5891" width="7.5703125" customWidth="1"/>
    <col min="5892" max="5892" width="7.85546875" customWidth="1"/>
    <col min="5893" max="5893" width="9.140625" customWidth="1"/>
    <col min="5894" max="5894" width="22.7109375" customWidth="1"/>
    <col min="5895" max="5895" width="11.28515625" customWidth="1"/>
    <col min="5896" max="5896" width="9.140625" customWidth="1"/>
    <col min="5897" max="5897" width="11.7109375" customWidth="1"/>
    <col min="5898" max="5898" width="9.140625" customWidth="1"/>
    <col min="6145" max="6145" width="8.42578125" customWidth="1"/>
    <col min="6146" max="6146" width="18.7109375" customWidth="1"/>
    <col min="6147" max="6147" width="7.5703125" customWidth="1"/>
    <col min="6148" max="6148" width="7.85546875" customWidth="1"/>
    <col min="6149" max="6149" width="9.140625" customWidth="1"/>
    <col min="6150" max="6150" width="22.7109375" customWidth="1"/>
    <col min="6151" max="6151" width="11.28515625" customWidth="1"/>
    <col min="6152" max="6152" width="9.140625" customWidth="1"/>
    <col min="6153" max="6153" width="11.7109375" customWidth="1"/>
    <col min="6154" max="6154" width="9.140625" customWidth="1"/>
    <col min="6401" max="6401" width="8.42578125" customWidth="1"/>
    <col min="6402" max="6402" width="18.7109375" customWidth="1"/>
    <col min="6403" max="6403" width="7.5703125" customWidth="1"/>
    <col min="6404" max="6404" width="7.85546875" customWidth="1"/>
    <col min="6405" max="6405" width="9.140625" customWidth="1"/>
    <col min="6406" max="6406" width="22.7109375" customWidth="1"/>
    <col min="6407" max="6407" width="11.28515625" customWidth="1"/>
    <col min="6408" max="6408" width="9.140625" customWidth="1"/>
    <col min="6409" max="6409" width="11.7109375" customWidth="1"/>
    <col min="6410" max="6410" width="9.140625" customWidth="1"/>
    <col min="6657" max="6657" width="8.42578125" customWidth="1"/>
    <col min="6658" max="6658" width="18.7109375" customWidth="1"/>
    <col min="6659" max="6659" width="7.5703125" customWidth="1"/>
    <col min="6660" max="6660" width="7.85546875" customWidth="1"/>
    <col min="6661" max="6661" width="9.140625" customWidth="1"/>
    <col min="6662" max="6662" width="22.7109375" customWidth="1"/>
    <col min="6663" max="6663" width="11.28515625" customWidth="1"/>
    <col min="6664" max="6664" width="9.140625" customWidth="1"/>
    <col min="6665" max="6665" width="11.7109375" customWidth="1"/>
    <col min="6666" max="6666" width="9.140625" customWidth="1"/>
    <col min="6913" max="6913" width="8.42578125" customWidth="1"/>
    <col min="6914" max="6914" width="18.7109375" customWidth="1"/>
    <col min="6915" max="6915" width="7.5703125" customWidth="1"/>
    <col min="6916" max="6916" width="7.85546875" customWidth="1"/>
    <col min="6917" max="6917" width="9.140625" customWidth="1"/>
    <col min="6918" max="6918" width="22.7109375" customWidth="1"/>
    <col min="6919" max="6919" width="11.28515625" customWidth="1"/>
    <col min="6920" max="6920" width="9.140625" customWidth="1"/>
    <col min="6921" max="6921" width="11.7109375" customWidth="1"/>
    <col min="6922" max="6922" width="9.140625" customWidth="1"/>
    <col min="7169" max="7169" width="8.42578125" customWidth="1"/>
    <col min="7170" max="7170" width="18.7109375" customWidth="1"/>
    <col min="7171" max="7171" width="7.5703125" customWidth="1"/>
    <col min="7172" max="7172" width="7.85546875" customWidth="1"/>
    <col min="7173" max="7173" width="9.140625" customWidth="1"/>
    <col min="7174" max="7174" width="22.7109375" customWidth="1"/>
    <col min="7175" max="7175" width="11.28515625" customWidth="1"/>
    <col min="7176" max="7176" width="9.140625" customWidth="1"/>
    <col min="7177" max="7177" width="11.7109375" customWidth="1"/>
    <col min="7178" max="7178" width="9.140625" customWidth="1"/>
    <col min="7425" max="7425" width="8.42578125" customWidth="1"/>
    <col min="7426" max="7426" width="18.7109375" customWidth="1"/>
    <col min="7427" max="7427" width="7.5703125" customWidth="1"/>
    <col min="7428" max="7428" width="7.85546875" customWidth="1"/>
    <col min="7429" max="7429" width="9.140625" customWidth="1"/>
    <col min="7430" max="7430" width="22.7109375" customWidth="1"/>
    <col min="7431" max="7431" width="11.28515625" customWidth="1"/>
    <col min="7432" max="7432" width="9.140625" customWidth="1"/>
    <col min="7433" max="7433" width="11.7109375" customWidth="1"/>
    <col min="7434" max="7434" width="9.140625" customWidth="1"/>
    <col min="7681" max="7681" width="8.42578125" customWidth="1"/>
    <col min="7682" max="7682" width="18.7109375" customWidth="1"/>
    <col min="7683" max="7683" width="7.5703125" customWidth="1"/>
    <col min="7684" max="7684" width="7.85546875" customWidth="1"/>
    <col min="7685" max="7685" width="9.140625" customWidth="1"/>
    <col min="7686" max="7686" width="22.7109375" customWidth="1"/>
    <col min="7687" max="7687" width="11.28515625" customWidth="1"/>
    <col min="7688" max="7688" width="9.140625" customWidth="1"/>
    <col min="7689" max="7689" width="11.7109375" customWidth="1"/>
    <col min="7690" max="7690" width="9.140625" customWidth="1"/>
    <col min="7937" max="7937" width="8.42578125" customWidth="1"/>
    <col min="7938" max="7938" width="18.7109375" customWidth="1"/>
    <col min="7939" max="7939" width="7.5703125" customWidth="1"/>
    <col min="7940" max="7940" width="7.85546875" customWidth="1"/>
    <col min="7941" max="7941" width="9.140625" customWidth="1"/>
    <col min="7942" max="7942" width="22.7109375" customWidth="1"/>
    <col min="7943" max="7943" width="11.28515625" customWidth="1"/>
    <col min="7944" max="7944" width="9.140625" customWidth="1"/>
    <col min="7945" max="7945" width="11.7109375" customWidth="1"/>
    <col min="7946" max="7946" width="9.140625" customWidth="1"/>
    <col min="8193" max="8193" width="8.42578125" customWidth="1"/>
    <col min="8194" max="8194" width="18.7109375" customWidth="1"/>
    <col min="8195" max="8195" width="7.5703125" customWidth="1"/>
    <col min="8196" max="8196" width="7.85546875" customWidth="1"/>
    <col min="8197" max="8197" width="9.140625" customWidth="1"/>
    <col min="8198" max="8198" width="22.7109375" customWidth="1"/>
    <col min="8199" max="8199" width="11.28515625" customWidth="1"/>
    <col min="8200" max="8200" width="9.140625" customWidth="1"/>
    <col min="8201" max="8201" width="11.7109375" customWidth="1"/>
    <col min="8202" max="8202" width="9.140625" customWidth="1"/>
    <col min="8449" max="8449" width="8.42578125" customWidth="1"/>
    <col min="8450" max="8450" width="18.7109375" customWidth="1"/>
    <col min="8451" max="8451" width="7.5703125" customWidth="1"/>
    <col min="8452" max="8452" width="7.85546875" customWidth="1"/>
    <col min="8453" max="8453" width="9.140625" customWidth="1"/>
    <col min="8454" max="8454" width="22.7109375" customWidth="1"/>
    <col min="8455" max="8455" width="11.28515625" customWidth="1"/>
    <col min="8456" max="8456" width="9.140625" customWidth="1"/>
    <col min="8457" max="8457" width="11.7109375" customWidth="1"/>
    <col min="8458" max="8458" width="9.140625" customWidth="1"/>
    <col min="8705" max="8705" width="8.42578125" customWidth="1"/>
    <col min="8706" max="8706" width="18.7109375" customWidth="1"/>
    <col min="8707" max="8707" width="7.5703125" customWidth="1"/>
    <col min="8708" max="8708" width="7.85546875" customWidth="1"/>
    <col min="8709" max="8709" width="9.140625" customWidth="1"/>
    <col min="8710" max="8710" width="22.7109375" customWidth="1"/>
    <col min="8711" max="8711" width="11.28515625" customWidth="1"/>
    <col min="8712" max="8712" width="9.140625" customWidth="1"/>
    <col min="8713" max="8713" width="11.7109375" customWidth="1"/>
    <col min="8714" max="8714" width="9.140625" customWidth="1"/>
    <col min="8961" max="8961" width="8.42578125" customWidth="1"/>
    <col min="8962" max="8962" width="18.7109375" customWidth="1"/>
    <col min="8963" max="8963" width="7.5703125" customWidth="1"/>
    <col min="8964" max="8964" width="7.85546875" customWidth="1"/>
    <col min="8965" max="8965" width="9.140625" customWidth="1"/>
    <col min="8966" max="8966" width="22.7109375" customWidth="1"/>
    <col min="8967" max="8967" width="11.28515625" customWidth="1"/>
    <col min="8968" max="8968" width="9.140625" customWidth="1"/>
    <col min="8969" max="8969" width="11.7109375" customWidth="1"/>
    <col min="8970" max="8970" width="9.140625" customWidth="1"/>
    <col min="9217" max="9217" width="8.42578125" customWidth="1"/>
    <col min="9218" max="9218" width="18.7109375" customWidth="1"/>
    <col min="9219" max="9219" width="7.5703125" customWidth="1"/>
    <col min="9220" max="9220" width="7.85546875" customWidth="1"/>
    <col min="9221" max="9221" width="9.140625" customWidth="1"/>
    <col min="9222" max="9222" width="22.7109375" customWidth="1"/>
    <col min="9223" max="9223" width="11.28515625" customWidth="1"/>
    <col min="9224" max="9224" width="9.140625" customWidth="1"/>
    <col min="9225" max="9225" width="11.7109375" customWidth="1"/>
    <col min="9226" max="9226" width="9.140625" customWidth="1"/>
    <col min="9473" max="9473" width="8.42578125" customWidth="1"/>
    <col min="9474" max="9474" width="18.7109375" customWidth="1"/>
    <col min="9475" max="9475" width="7.5703125" customWidth="1"/>
    <col min="9476" max="9476" width="7.85546875" customWidth="1"/>
    <col min="9477" max="9477" width="9.140625" customWidth="1"/>
    <col min="9478" max="9478" width="22.7109375" customWidth="1"/>
    <col min="9479" max="9479" width="11.28515625" customWidth="1"/>
    <col min="9480" max="9480" width="9.140625" customWidth="1"/>
    <col min="9481" max="9481" width="11.7109375" customWidth="1"/>
    <col min="9482" max="9482" width="9.140625" customWidth="1"/>
    <col min="9729" max="9729" width="8.42578125" customWidth="1"/>
    <col min="9730" max="9730" width="18.7109375" customWidth="1"/>
    <col min="9731" max="9731" width="7.5703125" customWidth="1"/>
    <col min="9732" max="9732" width="7.85546875" customWidth="1"/>
    <col min="9733" max="9733" width="9.140625" customWidth="1"/>
    <col min="9734" max="9734" width="22.7109375" customWidth="1"/>
    <col min="9735" max="9735" width="11.28515625" customWidth="1"/>
    <col min="9736" max="9736" width="9.140625" customWidth="1"/>
    <col min="9737" max="9737" width="11.7109375" customWidth="1"/>
    <col min="9738" max="9738" width="9.140625" customWidth="1"/>
    <col min="9985" max="9985" width="8.42578125" customWidth="1"/>
    <col min="9986" max="9986" width="18.7109375" customWidth="1"/>
    <col min="9987" max="9987" width="7.5703125" customWidth="1"/>
    <col min="9988" max="9988" width="7.85546875" customWidth="1"/>
    <col min="9989" max="9989" width="9.140625" customWidth="1"/>
    <col min="9990" max="9990" width="22.7109375" customWidth="1"/>
    <col min="9991" max="9991" width="11.28515625" customWidth="1"/>
    <col min="9992" max="9992" width="9.140625" customWidth="1"/>
    <col min="9993" max="9993" width="11.7109375" customWidth="1"/>
    <col min="9994" max="9994" width="9.140625" customWidth="1"/>
    <col min="10241" max="10241" width="8.42578125" customWidth="1"/>
    <col min="10242" max="10242" width="18.7109375" customWidth="1"/>
    <col min="10243" max="10243" width="7.5703125" customWidth="1"/>
    <col min="10244" max="10244" width="7.85546875" customWidth="1"/>
    <col min="10245" max="10245" width="9.140625" customWidth="1"/>
    <col min="10246" max="10246" width="22.7109375" customWidth="1"/>
    <col min="10247" max="10247" width="11.28515625" customWidth="1"/>
    <col min="10248" max="10248" width="9.140625" customWidth="1"/>
    <col min="10249" max="10249" width="11.7109375" customWidth="1"/>
    <col min="10250" max="10250" width="9.140625" customWidth="1"/>
    <col min="10497" max="10497" width="8.42578125" customWidth="1"/>
    <col min="10498" max="10498" width="18.7109375" customWidth="1"/>
    <col min="10499" max="10499" width="7.5703125" customWidth="1"/>
    <col min="10500" max="10500" width="7.85546875" customWidth="1"/>
    <col min="10501" max="10501" width="9.140625" customWidth="1"/>
    <col min="10502" max="10502" width="22.7109375" customWidth="1"/>
    <col min="10503" max="10503" width="11.28515625" customWidth="1"/>
    <col min="10504" max="10504" width="9.140625" customWidth="1"/>
    <col min="10505" max="10505" width="11.7109375" customWidth="1"/>
    <col min="10506" max="10506" width="9.140625" customWidth="1"/>
    <col min="10753" max="10753" width="8.42578125" customWidth="1"/>
    <col min="10754" max="10754" width="18.7109375" customWidth="1"/>
    <col min="10755" max="10755" width="7.5703125" customWidth="1"/>
    <col min="10756" max="10756" width="7.85546875" customWidth="1"/>
    <col min="10757" max="10757" width="9.140625" customWidth="1"/>
    <col min="10758" max="10758" width="22.7109375" customWidth="1"/>
    <col min="10759" max="10759" width="11.28515625" customWidth="1"/>
    <col min="10760" max="10760" width="9.140625" customWidth="1"/>
    <col min="10761" max="10761" width="11.7109375" customWidth="1"/>
    <col min="10762" max="10762" width="9.140625" customWidth="1"/>
    <col min="11009" max="11009" width="8.42578125" customWidth="1"/>
    <col min="11010" max="11010" width="18.7109375" customWidth="1"/>
    <col min="11011" max="11011" width="7.5703125" customWidth="1"/>
    <col min="11012" max="11012" width="7.85546875" customWidth="1"/>
    <col min="11013" max="11013" width="9.140625" customWidth="1"/>
    <col min="11014" max="11014" width="22.7109375" customWidth="1"/>
    <col min="11015" max="11015" width="11.28515625" customWidth="1"/>
    <col min="11016" max="11016" width="9.140625" customWidth="1"/>
    <col min="11017" max="11017" width="11.7109375" customWidth="1"/>
    <col min="11018" max="11018" width="9.140625" customWidth="1"/>
    <col min="11265" max="11265" width="8.42578125" customWidth="1"/>
    <col min="11266" max="11266" width="18.7109375" customWidth="1"/>
    <col min="11267" max="11267" width="7.5703125" customWidth="1"/>
    <col min="11268" max="11268" width="7.85546875" customWidth="1"/>
    <col min="11269" max="11269" width="9.140625" customWidth="1"/>
    <col min="11270" max="11270" width="22.7109375" customWidth="1"/>
    <col min="11271" max="11271" width="11.28515625" customWidth="1"/>
    <col min="11272" max="11272" width="9.140625" customWidth="1"/>
    <col min="11273" max="11273" width="11.7109375" customWidth="1"/>
    <col min="11274" max="11274" width="9.140625" customWidth="1"/>
    <col min="11521" max="11521" width="8.42578125" customWidth="1"/>
    <col min="11522" max="11522" width="18.7109375" customWidth="1"/>
    <col min="11523" max="11523" width="7.5703125" customWidth="1"/>
    <col min="11524" max="11524" width="7.85546875" customWidth="1"/>
    <col min="11525" max="11525" width="9.140625" customWidth="1"/>
    <col min="11526" max="11526" width="22.7109375" customWidth="1"/>
    <col min="11527" max="11527" width="11.28515625" customWidth="1"/>
    <col min="11528" max="11528" width="9.140625" customWidth="1"/>
    <col min="11529" max="11529" width="11.7109375" customWidth="1"/>
    <col min="11530" max="11530" width="9.140625" customWidth="1"/>
    <col min="11777" max="11777" width="8.42578125" customWidth="1"/>
    <col min="11778" max="11778" width="18.7109375" customWidth="1"/>
    <col min="11779" max="11779" width="7.5703125" customWidth="1"/>
    <col min="11780" max="11780" width="7.85546875" customWidth="1"/>
    <col min="11781" max="11781" width="9.140625" customWidth="1"/>
    <col min="11782" max="11782" width="22.7109375" customWidth="1"/>
    <col min="11783" max="11783" width="11.28515625" customWidth="1"/>
    <col min="11784" max="11784" width="9.140625" customWidth="1"/>
    <col min="11785" max="11785" width="11.7109375" customWidth="1"/>
    <col min="11786" max="11786" width="9.140625" customWidth="1"/>
    <col min="12033" max="12033" width="8.42578125" customWidth="1"/>
    <col min="12034" max="12034" width="18.7109375" customWidth="1"/>
    <col min="12035" max="12035" width="7.5703125" customWidth="1"/>
    <col min="12036" max="12036" width="7.85546875" customWidth="1"/>
    <col min="12037" max="12037" width="9.140625" customWidth="1"/>
    <col min="12038" max="12038" width="22.7109375" customWidth="1"/>
    <col min="12039" max="12039" width="11.28515625" customWidth="1"/>
    <col min="12040" max="12040" width="9.140625" customWidth="1"/>
    <col min="12041" max="12041" width="11.7109375" customWidth="1"/>
    <col min="12042" max="12042" width="9.140625" customWidth="1"/>
    <col min="12289" max="12289" width="8.42578125" customWidth="1"/>
    <col min="12290" max="12290" width="18.7109375" customWidth="1"/>
    <col min="12291" max="12291" width="7.5703125" customWidth="1"/>
    <col min="12292" max="12292" width="7.85546875" customWidth="1"/>
    <col min="12293" max="12293" width="9.140625" customWidth="1"/>
    <col min="12294" max="12294" width="22.7109375" customWidth="1"/>
    <col min="12295" max="12295" width="11.28515625" customWidth="1"/>
    <col min="12296" max="12296" width="9.140625" customWidth="1"/>
    <col min="12297" max="12297" width="11.7109375" customWidth="1"/>
    <col min="12298" max="12298" width="9.140625" customWidth="1"/>
    <col min="12545" max="12545" width="8.42578125" customWidth="1"/>
    <col min="12546" max="12546" width="18.7109375" customWidth="1"/>
    <col min="12547" max="12547" width="7.5703125" customWidth="1"/>
    <col min="12548" max="12548" width="7.85546875" customWidth="1"/>
    <col min="12549" max="12549" width="9.140625" customWidth="1"/>
    <col min="12550" max="12550" width="22.7109375" customWidth="1"/>
    <col min="12551" max="12551" width="11.28515625" customWidth="1"/>
    <col min="12552" max="12552" width="9.140625" customWidth="1"/>
    <col min="12553" max="12553" width="11.7109375" customWidth="1"/>
    <col min="12554" max="12554" width="9.140625" customWidth="1"/>
    <col min="12801" max="12801" width="8.42578125" customWidth="1"/>
    <col min="12802" max="12802" width="18.7109375" customWidth="1"/>
    <col min="12803" max="12803" width="7.5703125" customWidth="1"/>
    <col min="12804" max="12804" width="7.85546875" customWidth="1"/>
    <col min="12805" max="12805" width="9.140625" customWidth="1"/>
    <col min="12806" max="12806" width="22.7109375" customWidth="1"/>
    <col min="12807" max="12807" width="11.28515625" customWidth="1"/>
    <col min="12808" max="12808" width="9.140625" customWidth="1"/>
    <col min="12809" max="12809" width="11.7109375" customWidth="1"/>
    <col min="12810" max="12810" width="9.140625" customWidth="1"/>
    <col min="13057" max="13057" width="8.42578125" customWidth="1"/>
    <col min="13058" max="13058" width="18.7109375" customWidth="1"/>
    <col min="13059" max="13059" width="7.5703125" customWidth="1"/>
    <col min="13060" max="13060" width="7.85546875" customWidth="1"/>
    <col min="13061" max="13061" width="9.140625" customWidth="1"/>
    <col min="13062" max="13062" width="22.7109375" customWidth="1"/>
    <col min="13063" max="13063" width="11.28515625" customWidth="1"/>
    <col min="13064" max="13064" width="9.140625" customWidth="1"/>
    <col min="13065" max="13065" width="11.7109375" customWidth="1"/>
    <col min="13066" max="13066" width="9.140625" customWidth="1"/>
    <col min="13313" max="13313" width="8.42578125" customWidth="1"/>
    <col min="13314" max="13314" width="18.7109375" customWidth="1"/>
    <col min="13315" max="13315" width="7.5703125" customWidth="1"/>
    <col min="13316" max="13316" width="7.85546875" customWidth="1"/>
    <col min="13317" max="13317" width="9.140625" customWidth="1"/>
    <col min="13318" max="13318" width="22.7109375" customWidth="1"/>
    <col min="13319" max="13319" width="11.28515625" customWidth="1"/>
    <col min="13320" max="13320" width="9.140625" customWidth="1"/>
    <col min="13321" max="13321" width="11.7109375" customWidth="1"/>
    <col min="13322" max="13322" width="9.140625" customWidth="1"/>
    <col min="13569" max="13569" width="8.42578125" customWidth="1"/>
    <col min="13570" max="13570" width="18.7109375" customWidth="1"/>
    <col min="13571" max="13571" width="7.5703125" customWidth="1"/>
    <col min="13572" max="13572" width="7.85546875" customWidth="1"/>
    <col min="13573" max="13573" width="9.140625" customWidth="1"/>
    <col min="13574" max="13574" width="22.7109375" customWidth="1"/>
    <col min="13575" max="13575" width="11.28515625" customWidth="1"/>
    <col min="13576" max="13576" width="9.140625" customWidth="1"/>
    <col min="13577" max="13577" width="11.7109375" customWidth="1"/>
    <col min="13578" max="13578" width="9.140625" customWidth="1"/>
    <col min="13825" max="13825" width="8.42578125" customWidth="1"/>
    <col min="13826" max="13826" width="18.7109375" customWidth="1"/>
    <col min="13827" max="13827" width="7.5703125" customWidth="1"/>
    <col min="13828" max="13828" width="7.85546875" customWidth="1"/>
    <col min="13829" max="13829" width="9.140625" customWidth="1"/>
    <col min="13830" max="13830" width="22.7109375" customWidth="1"/>
    <col min="13831" max="13831" width="11.28515625" customWidth="1"/>
    <col min="13832" max="13832" width="9.140625" customWidth="1"/>
    <col min="13833" max="13833" width="11.7109375" customWidth="1"/>
    <col min="13834" max="13834" width="9.140625" customWidth="1"/>
    <col min="14081" max="14081" width="8.42578125" customWidth="1"/>
    <col min="14082" max="14082" width="18.7109375" customWidth="1"/>
    <col min="14083" max="14083" width="7.5703125" customWidth="1"/>
    <col min="14084" max="14084" width="7.85546875" customWidth="1"/>
    <col min="14085" max="14085" width="9.140625" customWidth="1"/>
    <col min="14086" max="14086" width="22.7109375" customWidth="1"/>
    <col min="14087" max="14087" width="11.28515625" customWidth="1"/>
    <col min="14088" max="14088" width="9.140625" customWidth="1"/>
    <col min="14089" max="14089" width="11.7109375" customWidth="1"/>
    <col min="14090" max="14090" width="9.140625" customWidth="1"/>
    <col min="14337" max="14337" width="8.42578125" customWidth="1"/>
    <col min="14338" max="14338" width="18.7109375" customWidth="1"/>
    <col min="14339" max="14339" width="7.5703125" customWidth="1"/>
    <col min="14340" max="14340" width="7.85546875" customWidth="1"/>
    <col min="14341" max="14341" width="9.140625" customWidth="1"/>
    <col min="14342" max="14342" width="22.7109375" customWidth="1"/>
    <col min="14343" max="14343" width="11.28515625" customWidth="1"/>
    <col min="14344" max="14344" width="9.140625" customWidth="1"/>
    <col min="14345" max="14345" width="11.7109375" customWidth="1"/>
    <col min="14346" max="14346" width="9.140625" customWidth="1"/>
    <col min="14593" max="14593" width="8.42578125" customWidth="1"/>
    <col min="14594" max="14594" width="18.7109375" customWidth="1"/>
    <col min="14595" max="14595" width="7.5703125" customWidth="1"/>
    <col min="14596" max="14596" width="7.85546875" customWidth="1"/>
    <col min="14597" max="14597" width="9.140625" customWidth="1"/>
    <col min="14598" max="14598" width="22.7109375" customWidth="1"/>
    <col min="14599" max="14599" width="11.28515625" customWidth="1"/>
    <col min="14600" max="14600" width="9.140625" customWidth="1"/>
    <col min="14601" max="14601" width="11.7109375" customWidth="1"/>
    <col min="14602" max="14602" width="9.140625" customWidth="1"/>
    <col min="14849" max="14849" width="8.42578125" customWidth="1"/>
    <col min="14850" max="14850" width="18.7109375" customWidth="1"/>
    <col min="14851" max="14851" width="7.5703125" customWidth="1"/>
    <col min="14852" max="14852" width="7.85546875" customWidth="1"/>
    <col min="14853" max="14853" width="9.140625" customWidth="1"/>
    <col min="14854" max="14854" width="22.7109375" customWidth="1"/>
    <col min="14855" max="14855" width="11.28515625" customWidth="1"/>
    <col min="14856" max="14856" width="9.140625" customWidth="1"/>
    <col min="14857" max="14857" width="11.7109375" customWidth="1"/>
    <col min="14858" max="14858" width="9.140625" customWidth="1"/>
    <col min="15105" max="15105" width="8.42578125" customWidth="1"/>
    <col min="15106" max="15106" width="18.7109375" customWidth="1"/>
    <col min="15107" max="15107" width="7.5703125" customWidth="1"/>
    <col min="15108" max="15108" width="7.85546875" customWidth="1"/>
    <col min="15109" max="15109" width="9.140625" customWidth="1"/>
    <col min="15110" max="15110" width="22.7109375" customWidth="1"/>
    <col min="15111" max="15111" width="11.28515625" customWidth="1"/>
    <col min="15112" max="15112" width="9.140625" customWidth="1"/>
    <col min="15113" max="15113" width="11.7109375" customWidth="1"/>
    <col min="15114" max="15114" width="9.140625" customWidth="1"/>
    <col min="15361" max="15361" width="8.42578125" customWidth="1"/>
    <col min="15362" max="15362" width="18.7109375" customWidth="1"/>
    <col min="15363" max="15363" width="7.5703125" customWidth="1"/>
    <col min="15364" max="15364" width="7.85546875" customWidth="1"/>
    <col min="15365" max="15365" width="9.140625" customWidth="1"/>
    <col min="15366" max="15366" width="22.7109375" customWidth="1"/>
    <col min="15367" max="15367" width="11.28515625" customWidth="1"/>
    <col min="15368" max="15368" width="9.140625" customWidth="1"/>
    <col min="15369" max="15369" width="11.7109375" customWidth="1"/>
    <col min="15370" max="15370" width="9.140625" customWidth="1"/>
    <col min="15617" max="15617" width="8.42578125" customWidth="1"/>
    <col min="15618" max="15618" width="18.7109375" customWidth="1"/>
    <col min="15619" max="15619" width="7.5703125" customWidth="1"/>
    <col min="15620" max="15620" width="7.85546875" customWidth="1"/>
    <col min="15621" max="15621" width="9.140625" customWidth="1"/>
    <col min="15622" max="15622" width="22.7109375" customWidth="1"/>
    <col min="15623" max="15623" width="11.28515625" customWidth="1"/>
    <col min="15624" max="15624" width="9.140625" customWidth="1"/>
    <col min="15625" max="15625" width="11.7109375" customWidth="1"/>
    <col min="15626" max="15626" width="9.140625" customWidth="1"/>
    <col min="15873" max="15873" width="8.42578125" customWidth="1"/>
    <col min="15874" max="15874" width="18.7109375" customWidth="1"/>
    <col min="15875" max="15875" width="7.5703125" customWidth="1"/>
    <col min="15876" max="15876" width="7.85546875" customWidth="1"/>
    <col min="15877" max="15877" width="9.140625" customWidth="1"/>
    <col min="15878" max="15878" width="22.7109375" customWidth="1"/>
    <col min="15879" max="15879" width="11.28515625" customWidth="1"/>
    <col min="15880" max="15880" width="9.140625" customWidth="1"/>
    <col min="15881" max="15881" width="11.7109375" customWidth="1"/>
    <col min="15882" max="15882" width="9.140625" customWidth="1"/>
    <col min="16129" max="16129" width="8.42578125" customWidth="1"/>
    <col min="16130" max="16130" width="18.7109375" customWidth="1"/>
    <col min="16131" max="16131" width="7.5703125" customWidth="1"/>
    <col min="16132" max="16132" width="7.85546875" customWidth="1"/>
    <col min="16133" max="16133" width="9.140625" customWidth="1"/>
    <col min="16134" max="16134" width="22.7109375" customWidth="1"/>
    <col min="16135" max="16135" width="11.28515625" customWidth="1"/>
    <col min="16136" max="16136" width="9.140625" customWidth="1"/>
    <col min="16137" max="16137" width="11.7109375" customWidth="1"/>
    <col min="16138" max="16138" width="9.140625" customWidth="1"/>
  </cols>
  <sheetData>
    <row r="1" spans="1:13" ht="18" customHeight="1">
      <c r="A1" s="687" t="s">
        <v>490</v>
      </c>
      <c r="B1" s="687"/>
      <c r="C1" s="687"/>
      <c r="D1" s="687"/>
      <c r="E1" s="687"/>
      <c r="F1" s="687"/>
      <c r="G1" s="235"/>
      <c r="H1" s="235"/>
      <c r="I1" s="235"/>
    </row>
    <row r="2" spans="1:13" ht="18.75">
      <c r="A2" s="688" t="s">
        <v>402</v>
      </c>
      <c r="B2" s="688"/>
      <c r="C2" s="688"/>
      <c r="D2" s="688"/>
      <c r="E2" s="688"/>
      <c r="F2" s="688"/>
      <c r="G2" s="688"/>
      <c r="H2" s="688"/>
      <c r="I2" s="688"/>
      <c r="J2" s="279"/>
    </row>
    <row r="3" spans="1:13" ht="18" customHeight="1">
      <c r="A3" s="689" t="s">
        <v>403</v>
      </c>
      <c r="B3" s="689"/>
      <c r="C3" s="689"/>
      <c r="D3" s="689"/>
      <c r="E3" s="689"/>
      <c r="F3" s="689"/>
      <c r="G3" s="689"/>
      <c r="H3" s="689"/>
      <c r="I3" s="689"/>
      <c r="J3" s="280"/>
    </row>
    <row r="4" spans="1:13" ht="17.25" customHeight="1">
      <c r="A4" s="689" t="s">
        <v>404</v>
      </c>
      <c r="B4" s="689"/>
      <c r="C4" s="689"/>
      <c r="D4" s="689"/>
      <c r="E4" s="689"/>
      <c r="F4" s="689"/>
      <c r="G4" s="689"/>
      <c r="H4" s="689"/>
      <c r="I4" s="689"/>
      <c r="J4" s="280"/>
    </row>
    <row r="5" spans="1:13" ht="9.75" customHeight="1">
      <c r="A5" s="306"/>
      <c r="B5" s="306"/>
      <c r="C5" s="306"/>
      <c r="D5" s="306"/>
      <c r="E5" s="306"/>
      <c r="F5" s="306"/>
      <c r="G5" s="306"/>
      <c r="H5" s="306"/>
      <c r="I5" s="306"/>
      <c r="J5" s="280"/>
    </row>
    <row r="6" spans="1:13" ht="16.5">
      <c r="A6" s="690" t="s">
        <v>507</v>
      </c>
      <c r="B6" s="690"/>
      <c r="C6" s="690"/>
      <c r="D6" s="690"/>
      <c r="E6" s="690"/>
      <c r="F6" s="690"/>
      <c r="G6" s="691" t="s">
        <v>405</v>
      </c>
      <c r="H6" s="691"/>
      <c r="I6" s="307" t="s">
        <v>500</v>
      </c>
      <c r="J6" s="281"/>
    </row>
    <row r="7" spans="1:13" ht="15.75" customHeight="1">
      <c r="A7" s="701" t="s">
        <v>480</v>
      </c>
      <c r="B7" s="697" t="s">
        <v>406</v>
      </c>
      <c r="C7" s="697" t="s">
        <v>407</v>
      </c>
      <c r="D7" s="697"/>
      <c r="E7" s="697"/>
      <c r="F7" s="697"/>
      <c r="G7" s="701" t="s">
        <v>482</v>
      </c>
      <c r="H7" s="701"/>
      <c r="I7" s="697" t="s">
        <v>408</v>
      </c>
      <c r="J7" s="281"/>
    </row>
    <row r="8" spans="1:13" ht="15.75" customHeight="1">
      <c r="A8" s="701"/>
      <c r="B8" s="697"/>
      <c r="C8" s="697"/>
      <c r="D8" s="697"/>
      <c r="E8" s="697"/>
      <c r="F8" s="697"/>
      <c r="G8" s="701"/>
      <c r="H8" s="701"/>
      <c r="I8" s="697"/>
    </row>
    <row r="9" spans="1:13" ht="16.5">
      <c r="A9" s="692" t="s">
        <v>409</v>
      </c>
      <c r="B9" s="692" t="s">
        <v>410</v>
      </c>
      <c r="C9" s="695" t="s">
        <v>410</v>
      </c>
      <c r="D9" s="695"/>
      <c r="E9" s="695"/>
      <c r="F9" s="695"/>
      <c r="G9" s="696">
        <v>24</v>
      </c>
      <c r="H9" s="696"/>
      <c r="I9" s="308" t="s">
        <v>411</v>
      </c>
    </row>
    <row r="10" spans="1:13" ht="16.5">
      <c r="A10" s="693"/>
      <c r="B10" s="693"/>
      <c r="C10" s="695" t="s">
        <v>475</v>
      </c>
      <c r="D10" s="695"/>
      <c r="E10" s="695"/>
      <c r="F10" s="695"/>
      <c r="G10" s="696">
        <v>24</v>
      </c>
      <c r="H10" s="696"/>
      <c r="I10" s="308" t="s">
        <v>411</v>
      </c>
    </row>
    <row r="11" spans="1:13" ht="16.5">
      <c r="A11" s="693"/>
      <c r="B11" s="693"/>
      <c r="C11" s="695" t="s">
        <v>412</v>
      </c>
      <c r="D11" s="695"/>
      <c r="E11" s="695"/>
      <c r="F11" s="695"/>
      <c r="G11" s="696">
        <v>24</v>
      </c>
      <c r="H11" s="696"/>
      <c r="I11" s="308" t="s">
        <v>411</v>
      </c>
      <c r="L11" s="282"/>
      <c r="M11" s="282"/>
    </row>
    <row r="12" spans="1:13" ht="16.5">
      <c r="A12" s="694"/>
      <c r="B12" s="694"/>
      <c r="C12" s="695" t="s">
        <v>474</v>
      </c>
      <c r="D12" s="695"/>
      <c r="E12" s="695"/>
      <c r="F12" s="695"/>
      <c r="G12" s="696">
        <v>24</v>
      </c>
      <c r="H12" s="696"/>
      <c r="I12" s="308" t="s">
        <v>411</v>
      </c>
      <c r="L12" s="282"/>
      <c r="M12" s="282"/>
    </row>
    <row r="13" spans="1:13" ht="16.5">
      <c r="A13" s="698" t="s">
        <v>413</v>
      </c>
      <c r="B13" s="698" t="s">
        <v>414</v>
      </c>
      <c r="C13" s="695" t="s">
        <v>477</v>
      </c>
      <c r="D13" s="695"/>
      <c r="E13" s="695"/>
      <c r="F13" s="695"/>
      <c r="G13" s="696">
        <v>24</v>
      </c>
      <c r="H13" s="696"/>
      <c r="I13" s="308" t="s">
        <v>411</v>
      </c>
    </row>
    <row r="14" spans="1:13" ht="16.5">
      <c r="A14" s="698"/>
      <c r="B14" s="698"/>
      <c r="C14" s="695" t="s">
        <v>415</v>
      </c>
      <c r="D14" s="695"/>
      <c r="E14" s="695"/>
      <c r="F14" s="695"/>
      <c r="G14" s="696">
        <v>24</v>
      </c>
      <c r="H14" s="696"/>
      <c r="I14" s="308" t="s">
        <v>411</v>
      </c>
    </row>
    <row r="15" spans="1:13" ht="16.5">
      <c r="A15" s="698"/>
      <c r="B15" s="698"/>
      <c r="C15" s="695" t="s">
        <v>416</v>
      </c>
      <c r="D15" s="695"/>
      <c r="E15" s="695"/>
      <c r="F15" s="695"/>
      <c r="G15" s="696">
        <v>24</v>
      </c>
      <c r="H15" s="696"/>
      <c r="I15" s="308" t="s">
        <v>411</v>
      </c>
    </row>
    <row r="16" spans="1:13" ht="16.5">
      <c r="A16" s="698"/>
      <c r="B16" s="698"/>
      <c r="C16" s="699" t="s">
        <v>417</v>
      </c>
      <c r="D16" s="700"/>
      <c r="E16" s="700"/>
      <c r="F16" s="700"/>
      <c r="G16" s="696">
        <v>24</v>
      </c>
      <c r="H16" s="696"/>
      <c r="I16" s="308" t="s">
        <v>411</v>
      </c>
    </row>
    <row r="17" spans="1:10" ht="16.5">
      <c r="A17" s="698" t="s">
        <v>418</v>
      </c>
      <c r="B17" s="698" t="s">
        <v>419</v>
      </c>
      <c r="C17" s="695" t="s">
        <v>420</v>
      </c>
      <c r="D17" s="695"/>
      <c r="E17" s="695"/>
      <c r="F17" s="695"/>
      <c r="G17" s="696">
        <v>24</v>
      </c>
      <c r="H17" s="696"/>
      <c r="I17" s="308" t="s">
        <v>411</v>
      </c>
    </row>
    <row r="18" spans="1:10" ht="16.5">
      <c r="A18" s="698"/>
      <c r="B18" s="698"/>
      <c r="C18" s="695" t="s">
        <v>421</v>
      </c>
      <c r="D18" s="695"/>
      <c r="E18" s="695"/>
      <c r="F18" s="695"/>
      <c r="G18" s="696">
        <v>24</v>
      </c>
      <c r="H18" s="696"/>
      <c r="I18" s="308" t="s">
        <v>411</v>
      </c>
    </row>
    <row r="19" spans="1:10" ht="16.5">
      <c r="A19" s="698"/>
      <c r="B19" s="698"/>
      <c r="C19" s="695" t="s">
        <v>483</v>
      </c>
      <c r="D19" s="695"/>
      <c r="E19" s="695"/>
      <c r="F19" s="695"/>
      <c r="G19" s="696">
        <v>24</v>
      </c>
      <c r="H19" s="696"/>
      <c r="I19" s="308" t="s">
        <v>411</v>
      </c>
    </row>
    <row r="20" spans="1:10" ht="16.5">
      <c r="A20" s="698" t="s">
        <v>422</v>
      </c>
      <c r="B20" s="698" t="s">
        <v>423</v>
      </c>
      <c r="C20" s="695" t="s">
        <v>424</v>
      </c>
      <c r="D20" s="695"/>
      <c r="E20" s="695"/>
      <c r="F20" s="695"/>
      <c r="G20" s="696">
        <v>24</v>
      </c>
      <c r="H20" s="696"/>
      <c r="I20" s="308" t="s">
        <v>411</v>
      </c>
    </row>
    <row r="21" spans="1:10" ht="16.5">
      <c r="A21" s="698"/>
      <c r="B21" s="698"/>
      <c r="C21" s="695" t="s">
        <v>425</v>
      </c>
      <c r="D21" s="695"/>
      <c r="E21" s="695"/>
      <c r="F21" s="695"/>
      <c r="G21" s="696">
        <v>24</v>
      </c>
      <c r="H21" s="696"/>
      <c r="I21" s="308" t="s">
        <v>411</v>
      </c>
    </row>
    <row r="22" spans="1:10" ht="16.5">
      <c r="A22" s="308" t="s">
        <v>426</v>
      </c>
      <c r="B22" s="308" t="s">
        <v>427</v>
      </c>
      <c r="C22" s="695" t="s">
        <v>428</v>
      </c>
      <c r="D22" s="695"/>
      <c r="E22" s="695"/>
      <c r="F22" s="695"/>
      <c r="G22" s="696">
        <v>24</v>
      </c>
      <c r="H22" s="696"/>
      <c r="I22" s="308" t="s">
        <v>411</v>
      </c>
    </row>
    <row r="23" spans="1:10" ht="16.5">
      <c r="A23" s="308" t="s">
        <v>429</v>
      </c>
      <c r="B23" s="308" t="s">
        <v>430</v>
      </c>
      <c r="C23" s="695" t="s">
        <v>428</v>
      </c>
      <c r="D23" s="695"/>
      <c r="E23" s="695"/>
      <c r="F23" s="695"/>
      <c r="G23" s="696">
        <v>24</v>
      </c>
      <c r="H23" s="696"/>
      <c r="I23" s="308" t="s">
        <v>411</v>
      </c>
    </row>
    <row r="24" spans="1:10" ht="16.5">
      <c r="A24" s="308" t="s">
        <v>431</v>
      </c>
      <c r="B24" s="308" t="s">
        <v>432</v>
      </c>
      <c r="C24" s="695" t="s">
        <v>428</v>
      </c>
      <c r="D24" s="695"/>
      <c r="E24" s="695"/>
      <c r="F24" s="695"/>
      <c r="G24" s="696">
        <v>24</v>
      </c>
      <c r="H24" s="696"/>
      <c r="I24" s="308" t="s">
        <v>411</v>
      </c>
    </row>
    <row r="25" spans="1:10" ht="16.5">
      <c r="A25" s="308" t="s">
        <v>433</v>
      </c>
      <c r="B25" s="308" t="s">
        <v>434</v>
      </c>
      <c r="C25" s="695" t="s">
        <v>428</v>
      </c>
      <c r="D25" s="695"/>
      <c r="E25" s="695"/>
      <c r="F25" s="695"/>
      <c r="G25" s="696">
        <v>24</v>
      </c>
      <c r="H25" s="696"/>
      <c r="I25" s="308" t="s">
        <v>411</v>
      </c>
    </row>
    <row r="26" spans="1:10" ht="16.5">
      <c r="A26" s="698" t="s">
        <v>435</v>
      </c>
      <c r="B26" s="698" t="s">
        <v>436</v>
      </c>
      <c r="C26" s="695" t="s">
        <v>437</v>
      </c>
      <c r="D26" s="695"/>
      <c r="E26" s="695"/>
      <c r="F26" s="695"/>
      <c r="G26" s="696">
        <v>24</v>
      </c>
      <c r="H26" s="696"/>
      <c r="I26" s="308" t="s">
        <v>411</v>
      </c>
    </row>
    <row r="27" spans="1:10" ht="16.5">
      <c r="A27" s="698"/>
      <c r="B27" s="698"/>
      <c r="C27" s="695" t="s">
        <v>438</v>
      </c>
      <c r="D27" s="695"/>
      <c r="E27" s="695"/>
      <c r="F27" s="695"/>
      <c r="G27" s="696">
        <v>24</v>
      </c>
      <c r="H27" s="696"/>
      <c r="I27" s="308" t="s">
        <v>411</v>
      </c>
    </row>
    <row r="28" spans="1:10" ht="16.5">
      <c r="A28" s="698"/>
      <c r="B28" s="698"/>
      <c r="C28" s="695" t="s">
        <v>439</v>
      </c>
      <c r="D28" s="695"/>
      <c r="E28" s="695"/>
      <c r="F28" s="695"/>
      <c r="G28" s="696">
        <v>24</v>
      </c>
      <c r="H28" s="696"/>
      <c r="I28" s="308" t="s">
        <v>411</v>
      </c>
    </row>
    <row r="29" spans="1:10" ht="16.5">
      <c r="A29" s="698"/>
      <c r="B29" s="698"/>
      <c r="C29" s="695" t="s">
        <v>440</v>
      </c>
      <c r="D29" s="695"/>
      <c r="E29" s="695"/>
      <c r="F29" s="695"/>
      <c r="G29" s="702">
        <v>24</v>
      </c>
      <c r="H29" s="702"/>
      <c r="I29" s="308" t="s">
        <v>411</v>
      </c>
      <c r="J29" s="7"/>
    </row>
    <row r="30" spans="1:10" ht="16.5">
      <c r="A30" s="308" t="s">
        <v>441</v>
      </c>
      <c r="B30" s="308" t="s">
        <v>442</v>
      </c>
      <c r="C30" s="695" t="s">
        <v>428</v>
      </c>
      <c r="D30" s="695"/>
      <c r="E30" s="695"/>
      <c r="F30" s="695"/>
      <c r="G30" s="696">
        <v>24</v>
      </c>
      <c r="H30" s="696"/>
      <c r="I30" s="308" t="s">
        <v>411</v>
      </c>
    </row>
    <row r="31" spans="1:10" ht="16.5">
      <c r="A31" s="308" t="s">
        <v>443</v>
      </c>
      <c r="B31" s="308" t="s">
        <v>444</v>
      </c>
      <c r="C31" s="695" t="s">
        <v>428</v>
      </c>
      <c r="D31" s="695"/>
      <c r="E31" s="695"/>
      <c r="F31" s="695"/>
      <c r="G31" s="696">
        <v>24</v>
      </c>
      <c r="H31" s="696"/>
      <c r="I31" s="308" t="s">
        <v>411</v>
      </c>
    </row>
    <row r="32" spans="1:10" ht="16.5">
      <c r="A32" s="308" t="s">
        <v>445</v>
      </c>
      <c r="B32" s="308" t="s">
        <v>446</v>
      </c>
      <c r="C32" s="695" t="s">
        <v>428</v>
      </c>
      <c r="D32" s="695"/>
      <c r="E32" s="695"/>
      <c r="F32" s="695"/>
      <c r="G32" s="696">
        <v>24</v>
      </c>
      <c r="H32" s="696"/>
      <c r="I32" s="308" t="s">
        <v>411</v>
      </c>
    </row>
    <row r="33" spans="1:14" ht="16.5">
      <c r="A33" s="692">
        <v>13</v>
      </c>
      <c r="B33" s="705" t="s">
        <v>447</v>
      </c>
      <c r="C33" s="695" t="s">
        <v>448</v>
      </c>
      <c r="D33" s="695"/>
      <c r="E33" s="695"/>
      <c r="F33" s="695"/>
      <c r="G33" s="309">
        <v>24</v>
      </c>
      <c r="H33" s="309">
        <v>24</v>
      </c>
      <c r="I33" s="308" t="s">
        <v>411</v>
      </c>
      <c r="J33" s="311"/>
      <c r="L33" s="283"/>
      <c r="M33" s="284"/>
      <c r="N33" s="283"/>
    </row>
    <row r="34" spans="1:14" ht="16.5">
      <c r="A34" s="693"/>
      <c r="B34" s="705"/>
      <c r="C34" s="695" t="s">
        <v>484</v>
      </c>
      <c r="D34" s="695"/>
      <c r="E34" s="695"/>
      <c r="F34" s="695"/>
      <c r="G34" s="696">
        <v>24</v>
      </c>
      <c r="H34" s="696"/>
      <c r="I34" s="308" t="s">
        <v>411</v>
      </c>
      <c r="N34" s="285"/>
    </row>
    <row r="35" spans="1:14" ht="16.5">
      <c r="A35" s="693"/>
      <c r="B35" s="705"/>
      <c r="C35" s="695" t="s">
        <v>481</v>
      </c>
      <c r="D35" s="695"/>
      <c r="E35" s="695"/>
      <c r="F35" s="695"/>
      <c r="G35" s="696">
        <v>24</v>
      </c>
      <c r="H35" s="696"/>
      <c r="I35" s="308" t="s">
        <v>411</v>
      </c>
    </row>
    <row r="36" spans="1:14" ht="16.5">
      <c r="A36" s="693"/>
      <c r="B36" s="705"/>
      <c r="C36" s="695" t="s">
        <v>476</v>
      </c>
      <c r="D36" s="695"/>
      <c r="E36" s="695"/>
      <c r="F36" s="695"/>
      <c r="G36" s="310">
        <v>24</v>
      </c>
      <c r="H36" s="310">
        <v>24</v>
      </c>
      <c r="I36" s="308" t="s">
        <v>411</v>
      </c>
    </row>
    <row r="37" spans="1:14" ht="16.5">
      <c r="A37" s="694"/>
      <c r="B37" s="705"/>
      <c r="C37" s="695" t="s">
        <v>449</v>
      </c>
      <c r="D37" s="695"/>
      <c r="E37" s="695"/>
      <c r="F37" s="695"/>
      <c r="G37" s="696">
        <v>24</v>
      </c>
      <c r="H37" s="696"/>
      <c r="I37" s="308" t="s">
        <v>411</v>
      </c>
    </row>
    <row r="38" spans="1:14" ht="16.5">
      <c r="A38" s="312"/>
      <c r="B38" s="312"/>
      <c r="C38" s="313"/>
      <c r="D38" s="313"/>
      <c r="E38" s="313"/>
      <c r="F38" s="313"/>
      <c r="G38" s="313"/>
      <c r="H38" s="313"/>
      <c r="I38" s="313"/>
    </row>
    <row r="39" spans="1:14" ht="16.5">
      <c r="A39" s="703" t="s">
        <v>450</v>
      </c>
      <c r="B39" s="703"/>
      <c r="C39" s="313"/>
      <c r="D39" s="313"/>
      <c r="E39" s="313"/>
      <c r="F39" s="313"/>
      <c r="G39" s="313"/>
      <c r="H39" s="313"/>
      <c r="I39" s="313" t="s">
        <v>35</v>
      </c>
    </row>
    <row r="40" spans="1:14" ht="16.5">
      <c r="A40" s="313"/>
      <c r="B40" s="313"/>
      <c r="C40" s="313"/>
      <c r="D40" s="313"/>
      <c r="E40" s="313"/>
      <c r="F40" s="313"/>
      <c r="G40" s="313"/>
      <c r="H40" s="313"/>
      <c r="I40" s="313"/>
    </row>
    <row r="41" spans="1:14" ht="43.5" customHeight="1">
      <c r="A41" s="704" t="s">
        <v>485</v>
      </c>
      <c r="B41" s="704"/>
      <c r="C41" s="704"/>
      <c r="D41" s="704"/>
      <c r="E41" s="704"/>
      <c r="F41" s="704"/>
      <c r="G41" s="704"/>
      <c r="H41" s="704"/>
      <c r="I41" s="704"/>
    </row>
    <row r="42" spans="1:14" ht="27.75" customHeight="1"/>
    <row r="43" spans="1:14" ht="16.5">
      <c r="A43" s="512" t="s">
        <v>451</v>
      </c>
      <c r="B43" s="512"/>
      <c r="C43" s="512"/>
      <c r="D43" s="512"/>
      <c r="E43" s="512"/>
      <c r="F43" s="512"/>
      <c r="G43" s="512"/>
      <c r="H43" s="512"/>
      <c r="I43" s="512"/>
    </row>
  </sheetData>
  <mergeCells count="82">
    <mergeCell ref="A39:B39"/>
    <mergeCell ref="A41:I41"/>
    <mergeCell ref="A33:A37"/>
    <mergeCell ref="B33:B37"/>
    <mergeCell ref="C33:F33"/>
    <mergeCell ref="C34:F34"/>
    <mergeCell ref="G34:H34"/>
    <mergeCell ref="C35:F35"/>
    <mergeCell ref="G35:H35"/>
    <mergeCell ref="C36:F36"/>
    <mergeCell ref="C37:F37"/>
    <mergeCell ref="G37:H37"/>
    <mergeCell ref="C30:F30"/>
    <mergeCell ref="G30:H30"/>
    <mergeCell ref="C31:F31"/>
    <mergeCell ref="G31:H31"/>
    <mergeCell ref="C32:F32"/>
    <mergeCell ref="G32:H32"/>
    <mergeCell ref="C25:F25"/>
    <mergeCell ref="G25:H25"/>
    <mergeCell ref="A26:A29"/>
    <mergeCell ref="B26:B29"/>
    <mergeCell ref="C26:F26"/>
    <mergeCell ref="G26:H26"/>
    <mergeCell ref="C27:F27"/>
    <mergeCell ref="G27:H27"/>
    <mergeCell ref="C28:F28"/>
    <mergeCell ref="G28:H28"/>
    <mergeCell ref="C29:F29"/>
    <mergeCell ref="G29:H29"/>
    <mergeCell ref="C22:F22"/>
    <mergeCell ref="G22:H22"/>
    <mergeCell ref="C23:F23"/>
    <mergeCell ref="G23:H23"/>
    <mergeCell ref="C24:F24"/>
    <mergeCell ref="G24:H24"/>
    <mergeCell ref="G18:H18"/>
    <mergeCell ref="C19:F19"/>
    <mergeCell ref="G19:H19"/>
    <mergeCell ref="A20:A21"/>
    <mergeCell ref="B20:B21"/>
    <mergeCell ref="C20:F20"/>
    <mergeCell ref="G20:H20"/>
    <mergeCell ref="C21:F21"/>
    <mergeCell ref="G21:H21"/>
    <mergeCell ref="A17:A19"/>
    <mergeCell ref="B17:B19"/>
    <mergeCell ref="C17:F17"/>
    <mergeCell ref="G17:H17"/>
    <mergeCell ref="C18:F18"/>
    <mergeCell ref="I7:I8"/>
    <mergeCell ref="A13:A16"/>
    <mergeCell ref="B13:B16"/>
    <mergeCell ref="C13:F13"/>
    <mergeCell ref="G13:H13"/>
    <mergeCell ref="C14:F14"/>
    <mergeCell ref="G14:H14"/>
    <mergeCell ref="C15:F15"/>
    <mergeCell ref="G15:H15"/>
    <mergeCell ref="C16:F16"/>
    <mergeCell ref="G16:H16"/>
    <mergeCell ref="G12:H12"/>
    <mergeCell ref="A7:A8"/>
    <mergeCell ref="B7:B8"/>
    <mergeCell ref="C7:F8"/>
    <mergeCell ref="G7:H8"/>
    <mergeCell ref="A43:I43"/>
    <mergeCell ref="A1:F1"/>
    <mergeCell ref="A2:I2"/>
    <mergeCell ref="A3:I3"/>
    <mergeCell ref="A4:I4"/>
    <mergeCell ref="A6:F6"/>
    <mergeCell ref="G6:H6"/>
    <mergeCell ref="A9:A12"/>
    <mergeCell ref="B9:B12"/>
    <mergeCell ref="C9:F9"/>
    <mergeCell ref="G9:H9"/>
    <mergeCell ref="C10:F10"/>
    <mergeCell ref="G10:H10"/>
    <mergeCell ref="C11:F11"/>
    <mergeCell ref="G11:H11"/>
    <mergeCell ref="C12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6" sqref="J6"/>
    </sheetView>
  </sheetViews>
  <sheetFormatPr defaultRowHeight="15"/>
  <cols>
    <col min="1" max="1" width="9.140625" style="285"/>
    <col min="2" max="2" width="36.85546875" style="3" customWidth="1"/>
    <col min="3" max="12" width="9.140625" style="3"/>
  </cols>
  <sheetData>
    <row r="1" spans="1:16">
      <c r="A1" s="706" t="s">
        <v>452</v>
      </c>
      <c r="B1" s="706"/>
      <c r="C1" s="706"/>
      <c r="D1" s="286"/>
      <c r="E1" s="286"/>
      <c r="F1" s="287"/>
      <c r="G1" s="707"/>
      <c r="H1" s="707"/>
      <c r="I1" s="707"/>
      <c r="J1" s="707"/>
      <c r="K1" s="708" t="s">
        <v>497</v>
      </c>
      <c r="L1" s="708"/>
      <c r="M1" s="708"/>
    </row>
    <row r="2" spans="1:16" ht="20.25">
      <c r="A2" s="709" t="s">
        <v>453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3"/>
      <c r="N2" s="111"/>
    </row>
    <row r="3" spans="1:16">
      <c r="A3" s="710" t="s">
        <v>454</v>
      </c>
      <c r="B3" s="710" t="s">
        <v>455</v>
      </c>
      <c r="C3" s="712" t="s">
        <v>456</v>
      </c>
      <c r="D3" s="288" t="s">
        <v>457</v>
      </c>
      <c r="E3" s="288" t="s">
        <v>257</v>
      </c>
      <c r="F3" s="712" t="s">
        <v>458</v>
      </c>
      <c r="G3" s="712" t="s">
        <v>459</v>
      </c>
      <c r="H3" s="712"/>
      <c r="I3" s="289" t="s">
        <v>460</v>
      </c>
      <c r="J3" s="713" t="s">
        <v>461</v>
      </c>
      <c r="K3" s="713" t="s">
        <v>462</v>
      </c>
      <c r="L3" s="713"/>
      <c r="M3" s="713"/>
      <c r="N3" s="111"/>
      <c r="O3" s="111"/>
    </row>
    <row r="4" spans="1:16">
      <c r="A4" s="710"/>
      <c r="B4" s="711"/>
      <c r="C4" s="712"/>
      <c r="D4" s="288" t="s">
        <v>19</v>
      </c>
      <c r="E4" s="288" t="s">
        <v>19</v>
      </c>
      <c r="F4" s="712"/>
      <c r="G4" s="288" t="s">
        <v>463</v>
      </c>
      <c r="H4" s="288" t="s">
        <v>464</v>
      </c>
      <c r="I4" s="290" t="s">
        <v>465</v>
      </c>
      <c r="J4" s="713"/>
      <c r="K4" s="713"/>
      <c r="L4" s="713"/>
      <c r="M4" s="713"/>
      <c r="N4" s="111"/>
      <c r="O4" s="291"/>
      <c r="P4" s="117"/>
    </row>
    <row r="5" spans="1:16" ht="29.25" customHeight="1" thickBot="1">
      <c r="A5" s="292"/>
      <c r="B5" s="293" t="s">
        <v>466</v>
      </c>
      <c r="C5" s="294" t="s">
        <v>466</v>
      </c>
      <c r="D5" s="294" t="s">
        <v>466</v>
      </c>
      <c r="E5" s="294" t="s">
        <v>466</v>
      </c>
      <c r="F5" s="294" t="s">
        <v>466</v>
      </c>
      <c r="G5" s="294" t="s">
        <v>466</v>
      </c>
      <c r="H5" s="294" t="s">
        <v>466</v>
      </c>
      <c r="I5" s="294" t="s">
        <v>466</v>
      </c>
      <c r="J5" s="294" t="s">
        <v>466</v>
      </c>
      <c r="K5" s="720"/>
      <c r="L5" s="721"/>
      <c r="M5" s="722"/>
      <c r="N5" s="111"/>
      <c r="O5" s="291"/>
      <c r="P5" s="117"/>
    </row>
    <row r="6" spans="1:16" ht="26.25" customHeight="1" thickBot="1">
      <c r="A6" s="292"/>
      <c r="B6" s="293" t="s">
        <v>466</v>
      </c>
      <c r="C6" s="294" t="s">
        <v>466</v>
      </c>
      <c r="D6" s="294" t="s">
        <v>35</v>
      </c>
      <c r="E6" s="294" t="s">
        <v>466</v>
      </c>
      <c r="F6" s="294" t="s">
        <v>466</v>
      </c>
      <c r="G6" s="294" t="s">
        <v>466</v>
      </c>
      <c r="H6" s="294" t="s">
        <v>466</v>
      </c>
      <c r="I6" s="294" t="s">
        <v>466</v>
      </c>
      <c r="J6" s="294" t="s">
        <v>466</v>
      </c>
      <c r="K6" s="720"/>
      <c r="L6" s="721"/>
      <c r="M6" s="722"/>
      <c r="N6" s="111"/>
      <c r="O6" s="291"/>
      <c r="P6" s="117"/>
    </row>
    <row r="7" spans="1:16" ht="31.5" customHeight="1">
      <c r="A7" s="712" t="s">
        <v>467</v>
      </c>
      <c r="B7" s="712"/>
      <c r="C7" s="723" t="s">
        <v>35</v>
      </c>
      <c r="D7" s="723"/>
      <c r="E7" s="723"/>
      <c r="F7" s="723"/>
      <c r="G7" s="723"/>
      <c r="H7" s="723"/>
      <c r="I7" s="723"/>
      <c r="J7" s="295">
        <f>SUM(J5:J6)</f>
        <v>0</v>
      </c>
      <c r="K7" s="723"/>
      <c r="L7" s="723"/>
      <c r="M7" s="723"/>
      <c r="N7" s="111"/>
      <c r="O7" s="111"/>
    </row>
    <row r="8" spans="1:16" ht="15.75">
      <c r="B8" s="724" t="s">
        <v>35</v>
      </c>
      <c r="C8" s="724"/>
      <c r="D8" s="724"/>
      <c r="E8" s="724"/>
      <c r="F8" s="724"/>
      <c r="G8" s="724"/>
      <c r="H8" s="724"/>
      <c r="I8" s="724"/>
      <c r="J8" s="724"/>
      <c r="K8" s="724"/>
      <c r="L8" s="724"/>
    </row>
    <row r="9" spans="1:16">
      <c r="A9" s="725" t="s">
        <v>454</v>
      </c>
      <c r="B9" s="710" t="s">
        <v>468</v>
      </c>
      <c r="C9" s="710" t="s">
        <v>466</v>
      </c>
      <c r="D9" s="710"/>
      <c r="E9" s="710"/>
      <c r="F9" s="712" t="s">
        <v>469</v>
      </c>
      <c r="G9" s="712"/>
      <c r="H9" s="726" t="s">
        <v>466</v>
      </c>
      <c r="I9" s="727"/>
      <c r="J9" s="727"/>
      <c r="K9" s="727"/>
      <c r="L9" s="727"/>
      <c r="M9" s="728"/>
    </row>
    <row r="10" spans="1:16" ht="24.75" customHeight="1">
      <c r="A10" s="725"/>
      <c r="B10" s="710"/>
      <c r="C10" s="710"/>
      <c r="D10" s="710"/>
      <c r="E10" s="710"/>
      <c r="F10" s="296" t="s">
        <v>470</v>
      </c>
      <c r="G10" s="288" t="s">
        <v>464</v>
      </c>
      <c r="H10" s="729"/>
      <c r="I10" s="730"/>
      <c r="J10" s="730"/>
      <c r="K10" s="730"/>
      <c r="L10" s="730"/>
      <c r="M10" s="731"/>
    </row>
    <row r="11" spans="1:16" ht="27.75" customHeight="1" thickBot="1">
      <c r="A11" s="297"/>
      <c r="B11" s="293" t="s">
        <v>466</v>
      </c>
      <c r="C11" s="714" t="s">
        <v>466</v>
      </c>
      <c r="D11" s="715"/>
      <c r="E11" s="716"/>
      <c r="F11" s="294" t="s">
        <v>471</v>
      </c>
      <c r="G11" s="294" t="s">
        <v>466</v>
      </c>
      <c r="H11" s="717" t="s">
        <v>466</v>
      </c>
      <c r="I11" s="718"/>
      <c r="J11" s="718"/>
      <c r="K11" s="718"/>
      <c r="L11" s="718"/>
      <c r="M11" s="719"/>
    </row>
    <row r="12" spans="1:16" ht="28.5" customHeight="1" thickBot="1">
      <c r="B12" s="732" t="s">
        <v>472</v>
      </c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298"/>
      <c r="N12" s="298"/>
    </row>
    <row r="13" spans="1:16">
      <c r="A13" s="733"/>
      <c r="B13" s="735" t="s">
        <v>468</v>
      </c>
      <c r="C13" s="737" t="s">
        <v>466</v>
      </c>
      <c r="D13" s="737"/>
      <c r="E13" s="737"/>
      <c r="F13" s="739" t="s">
        <v>469</v>
      </c>
      <c r="G13" s="739"/>
      <c r="H13" s="740" t="s">
        <v>473</v>
      </c>
      <c r="I13" s="741"/>
      <c r="J13" s="741"/>
      <c r="K13" s="741"/>
      <c r="L13" s="741"/>
      <c r="M13" s="742"/>
    </row>
    <row r="14" spans="1:16" ht="23.25" customHeight="1">
      <c r="A14" s="734"/>
      <c r="B14" s="736"/>
      <c r="C14" s="738"/>
      <c r="D14" s="738"/>
      <c r="E14" s="738"/>
      <c r="F14" s="299" t="s">
        <v>470</v>
      </c>
      <c r="G14" s="300" t="s">
        <v>464</v>
      </c>
      <c r="H14" s="743"/>
      <c r="I14" s="744"/>
      <c r="J14" s="744"/>
      <c r="K14" s="744"/>
      <c r="L14" s="744"/>
      <c r="M14" s="745"/>
    </row>
    <row r="15" spans="1:16" ht="31.5" customHeight="1" thickBot="1">
      <c r="A15" s="301"/>
      <c r="B15" s="293" t="s">
        <v>466</v>
      </c>
      <c r="C15" s="714" t="s">
        <v>466</v>
      </c>
      <c r="D15" s="715"/>
      <c r="E15" s="716"/>
      <c r="F15" s="294" t="s">
        <v>11</v>
      </c>
      <c r="G15" s="294" t="s">
        <v>466</v>
      </c>
      <c r="H15" s="717" t="s">
        <v>466</v>
      </c>
      <c r="I15" s="718"/>
      <c r="J15" s="718"/>
      <c r="K15" s="718"/>
      <c r="L15" s="718"/>
      <c r="M15" s="719"/>
    </row>
    <row r="16" spans="1:16">
      <c r="B16" s="3">
        <v>8</v>
      </c>
    </row>
    <row r="17" spans="2:16">
      <c r="O17" s="284"/>
      <c r="P17" s="284"/>
    </row>
    <row r="19" spans="2:16" ht="15.75">
      <c r="B19" s="302"/>
      <c r="C19" s="4"/>
    </row>
    <row r="20" spans="2:16">
      <c r="B20" s="303" t="s">
        <v>397</v>
      </c>
      <c r="I20" s="304"/>
      <c r="L20" s="305" t="s">
        <v>91</v>
      </c>
      <c r="M20" s="305"/>
      <c r="N20" s="305"/>
    </row>
    <row r="21" spans="2:16">
      <c r="B21" s="303" t="s">
        <v>262</v>
      </c>
      <c r="I21" s="286"/>
      <c r="L21" s="305" t="s">
        <v>262</v>
      </c>
      <c r="M21" s="305"/>
      <c r="N21" s="305"/>
    </row>
    <row r="23" spans="2:16">
      <c r="C23" s="4"/>
    </row>
    <row r="25" spans="2:16">
      <c r="C25" s="4"/>
    </row>
  </sheetData>
  <mergeCells count="31">
    <mergeCell ref="C15:E15"/>
    <mergeCell ref="H15:M15"/>
    <mergeCell ref="B12:L12"/>
    <mergeCell ref="A13:A14"/>
    <mergeCell ref="B13:B14"/>
    <mergeCell ref="C13:E14"/>
    <mergeCell ref="F13:G13"/>
    <mergeCell ref="H13:M14"/>
    <mergeCell ref="C11:E11"/>
    <mergeCell ref="H11:M11"/>
    <mergeCell ref="K3:M4"/>
    <mergeCell ref="K5:M6"/>
    <mergeCell ref="A7:B7"/>
    <mergeCell ref="C7:I7"/>
    <mergeCell ref="K7:M7"/>
    <mergeCell ref="B8:L8"/>
    <mergeCell ref="A9:A10"/>
    <mergeCell ref="B9:B10"/>
    <mergeCell ref="C9:E10"/>
    <mergeCell ref="F9:G9"/>
    <mergeCell ref="H9:M10"/>
    <mergeCell ref="A1:C1"/>
    <mergeCell ref="G1:J1"/>
    <mergeCell ref="K1:M1"/>
    <mergeCell ref="A2:L2"/>
    <mergeCell ref="A3:A4"/>
    <mergeCell ref="B3:B4"/>
    <mergeCell ref="C3:C4"/>
    <mergeCell ref="F3:F4"/>
    <mergeCell ref="G3:H3"/>
    <mergeCell ref="J3:J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2020-03-29T07:47:15Z</dcterms:created>
  <dcterms:modified xsi:type="dcterms:W3CDTF">2020-05-22T09:40:19Z</dcterms:modified>
</cp:coreProperties>
</file>